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My Drive\ForRoadmap2024\Kickoff-26Jan2026\"/>
    </mc:Choice>
  </mc:AlternateContent>
  <xr:revisionPtr revIDLastSave="0" documentId="13_ncr:1_{91CD1833-2CC8-418D-8AE4-B8E6308B8A38}" xr6:coauthVersionLast="47" xr6:coauthVersionMax="47" xr10:uidLastSave="{00000000-0000-0000-0000-000000000000}"/>
  <bookViews>
    <workbookView xWindow="510" yWindow="510" windowWidth="28005" windowHeight="13395" tabRatio="602" activeTab="8" xr2:uid="{E5704761-504C-4AA2-8EF1-EEBBC00002E0}"/>
  </bookViews>
  <sheets>
    <sheet name="NetFelix" sheetId="23" r:id="rId1"/>
    <sheet name="ALICE" sheetId="15" r:id="rId2"/>
    <sheet name="ATLAS" sheetId="19" r:id="rId3"/>
    <sheet name="LHCb" sheetId="2" r:id="rId4"/>
    <sheet name="PDP" sheetId="21" r:id="rId5"/>
    <sheet name="R&amp;D" sheetId="20" r:id="rId6"/>
    <sheet name="TecProfiles" sheetId="14" r:id="rId7"/>
    <sheet name="SummaryTables" sheetId="18" r:id="rId8"/>
    <sheet name="SummaryGraphs" sheetId="22" r:id="rId9"/>
  </sheets>
  <externalReferences>
    <externalReference r:id="rId10"/>
    <externalReference r:id="rId11"/>
  </externalReferences>
  <definedNames>
    <definedName name="BR.totaal">'[1]1. Begroting'!#REF!</definedName>
    <definedName name="Co.finan.Natura">'[1]1. Begroting'!$I$57</definedName>
    <definedName name="Co.finan.Waarde">'[1]1. Begroting'!$I$57</definedName>
    <definedName name="eng_fty" localSheetId="1">ALICE!#REF!</definedName>
    <definedName name="eng_fty" localSheetId="2">ATLAS!#REF!</definedName>
    <definedName name="eng_fty" localSheetId="0">NetFelix!#REF!</definedName>
    <definedName name="eng_fty" localSheetId="4">PDP!#REF!</definedName>
    <definedName name="eng_fty" localSheetId="5">'R&amp;D'!#REF!</definedName>
    <definedName name="eng_fty">LHCb!#REF!</definedName>
    <definedName name="eng_year">#REF!</definedName>
    <definedName name="h_per_y">#REF!</definedName>
    <definedName name="IK.totaal">'[1]1. Begroting'!#REF!</definedName>
    <definedName name="inst.groep.1">#REF!</definedName>
    <definedName name="inst.groep.2">#REF!</definedName>
    <definedName name="inst.groep.3">#REF!</definedName>
    <definedName name="inst.groep.4">#REF!</definedName>
    <definedName name="inst.groep.5">#REF!</definedName>
    <definedName name="MK.totaal">'[1]1. Begroting'!#REF!</definedName>
    <definedName name="Naam.groep.1">#REF!</definedName>
    <definedName name="Naam.groep.2">#REF!</definedName>
    <definedName name="Naam.groep.3">#REF!</definedName>
    <definedName name="Naam.groep.4">#REF!</definedName>
    <definedName name="Naam.groep.5">#REF!</definedName>
    <definedName name="PK.Totaal">'[1]1. Begroting'!$I$28</definedName>
    <definedName name="_xlnm.Print_Area" localSheetId="1">ALICE!#REF!</definedName>
    <definedName name="_xlnm.Print_Area" localSheetId="2">ATLAS!#REF!</definedName>
    <definedName name="_xlnm.Print_Area" localSheetId="3">LHCb!$A$4:$R$14</definedName>
    <definedName name="_xlnm.Print_Area" localSheetId="0">NetFelix!$A$4:$R$6</definedName>
    <definedName name="_xlnm.Print_Area" localSheetId="4">PDP!$A$4:$R$6</definedName>
    <definedName name="_xlnm.Print_Area" localSheetId="5">'R&amp;D'!$A$4:$R$7</definedName>
    <definedName name="tec_fty" localSheetId="1">ALICE!#REF!</definedName>
    <definedName name="tec_fty" localSheetId="2">ATLAS!#REF!</definedName>
    <definedName name="tec_fty" localSheetId="0">NetFelix!$D$4</definedName>
    <definedName name="tec_fty" localSheetId="4">PDP!$D$4</definedName>
    <definedName name="tec_fty" localSheetId="5">'R&amp;D'!$D$4</definedName>
    <definedName name="tec_fty">LHCb!$D$4</definedName>
    <definedName name="tec_year">#REF!</definedName>
    <definedName name="tech_year">'[2]workpackages total'!$B$22</definedName>
    <definedName name="Toew.BR">'[1]1. Begroting'!$I$35</definedName>
    <definedName name="Toew.IK">'[1]1. Begroting'!$I$37</definedName>
    <definedName name="Toew.MK">'[1]1. Begroting'!$I$33</definedName>
    <definedName name="Totaal.aangevraagd">'[1]1. Begroting'!$I$5</definedName>
    <definedName name="Totaal.cofinan">'[1]1. Begroting'!#REF!</definedName>
    <definedName name="Totaal.cofinanciering">'[1]1. Begroting'!$I$12</definedName>
    <definedName name="Totaal.groep.1">#REF!</definedName>
    <definedName name="Totaal.groep.2">#REF!</definedName>
    <definedName name="Totaal.H.groep.1">#REF!</definedName>
    <definedName name="Totaal.H.groep.3">#REF!</definedName>
    <definedName name="Totaal.H.groep.4">#REF!</definedName>
    <definedName name="Totaal.H.groep.5">#REF!</definedName>
    <definedName name="Totaal.kredieten">'[1]1. Begroting'!#REF!</definedName>
    <definedName name="Totaal.Personeel">'[1]1. Begroting'!#REF!</definedName>
    <definedName name="Totaal.projectkosten">'[1]1. Begroting'!$I$6</definedName>
    <definedName name="Totaal.TLV.STW">'[1]1. Begroting'!$I$7</definedName>
    <definedName name="Totaal.V.groep.1">#REF!</definedName>
    <definedName name="Totaal.V.groep.2">#REF!</definedName>
    <definedName name="Totaal.V.groep.3">#REF!</definedName>
    <definedName name="Totaal.V.groep.4">#REF!</definedName>
    <definedName name="Totaal.V.groep.5">#REF!</definedName>
    <definedName name="Voortz.BR">'[1]1. Begroting'!#REF!</definedName>
    <definedName name="Voortz.IK">'[1]1. Begroting'!#REF!</definedName>
    <definedName name="Voortz.MK">'[1]1. Begroting'!#REF!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1" i="18" l="1"/>
  <c r="Q6" i="20"/>
  <c r="P6" i="20"/>
  <c r="O6" i="20"/>
  <c r="N6" i="20"/>
  <c r="M6" i="20"/>
  <c r="L6" i="20"/>
  <c r="K6" i="20"/>
  <c r="J6" i="20"/>
  <c r="I6" i="20"/>
  <c r="H6" i="20"/>
  <c r="Q8" i="19"/>
  <c r="P8" i="19"/>
  <c r="O8" i="19"/>
  <c r="N8" i="19"/>
  <c r="M8" i="19"/>
  <c r="L8" i="19"/>
  <c r="K8" i="19"/>
  <c r="J8" i="19"/>
  <c r="I8" i="19"/>
  <c r="H8" i="19"/>
  <c r="Q7" i="2"/>
  <c r="P7" i="2"/>
  <c r="O7" i="2"/>
  <c r="N7" i="2"/>
  <c r="M7" i="2"/>
  <c r="L7" i="2"/>
  <c r="K7" i="2"/>
  <c r="J7" i="2"/>
  <c r="I7" i="2"/>
  <c r="H7" i="2"/>
  <c r="Q14" i="15"/>
  <c r="P14" i="15"/>
  <c r="O14" i="15"/>
  <c r="N14" i="15"/>
  <c r="M14" i="15"/>
  <c r="L14" i="15"/>
  <c r="K14" i="15"/>
  <c r="J14" i="15"/>
  <c r="I14" i="15"/>
  <c r="H14" i="15"/>
  <c r="I4" i="23"/>
  <c r="J4" i="23" s="1"/>
  <c r="K4" i="23" s="1"/>
  <c r="L4" i="23" s="1"/>
  <c r="M4" i="23" s="1"/>
  <c r="N4" i="23" s="1"/>
  <c r="O4" i="23" s="1"/>
  <c r="P4" i="23" s="1"/>
  <c r="Q4" i="23" s="1"/>
  <c r="H181" i="18"/>
  <c r="G5" i="2"/>
  <c r="G6" i="2"/>
  <c r="G5" i="15"/>
  <c r="G5" i="21"/>
  <c r="I4" i="21"/>
  <c r="J4" i="21" s="1"/>
  <c r="K4" i="21" s="1"/>
  <c r="L4" i="21" s="1"/>
  <c r="M4" i="21" s="1"/>
  <c r="N4" i="21" s="1"/>
  <c r="O4" i="21" s="1"/>
  <c r="P4" i="21" s="1"/>
  <c r="Q4" i="21" s="1"/>
  <c r="I181" i="18"/>
  <c r="G5" i="20"/>
  <c r="I4" i="20"/>
  <c r="J4" i="20" s="1"/>
  <c r="K4" i="20" s="1"/>
  <c r="L4" i="20" s="1"/>
  <c r="M4" i="20" s="1"/>
  <c r="N4" i="20" s="1"/>
  <c r="O4" i="20" s="1"/>
  <c r="P4" i="20" s="1"/>
  <c r="Q4" i="20" s="1"/>
  <c r="F181" i="18"/>
  <c r="G14" i="19"/>
  <c r="G5" i="19"/>
  <c r="I4" i="19"/>
  <c r="J4" i="19" s="1"/>
  <c r="K4" i="19" s="1"/>
  <c r="L4" i="19" s="1"/>
  <c r="M4" i="19" s="1"/>
  <c r="N4" i="19" s="1"/>
  <c r="O4" i="19" s="1"/>
  <c r="P4" i="19" s="1"/>
  <c r="Q4" i="19" s="1"/>
  <c r="E181" i="18"/>
  <c r="G181" i="18"/>
  <c r="C204" i="18"/>
  <c r="C205" i="18" s="1"/>
  <c r="C206" i="18" s="1"/>
  <c r="C207" i="18" s="1"/>
  <c r="C208" i="18" s="1"/>
  <c r="C209" i="18" s="1"/>
  <c r="C210" i="18" s="1"/>
  <c r="C211" i="18" s="1"/>
  <c r="C212" i="18" s="1"/>
  <c r="B204" i="18"/>
  <c r="B205" i="18" s="1"/>
  <c r="B206" i="18" s="1"/>
  <c r="B207" i="18" s="1"/>
  <c r="B208" i="18" s="1"/>
  <c r="B209" i="18" s="1"/>
  <c r="B210" i="18" s="1"/>
  <c r="B211" i="18" s="1"/>
  <c r="B212" i="18" s="1"/>
  <c r="C194" i="18"/>
  <c r="C195" i="18" s="1"/>
  <c r="C196" i="18" s="1"/>
  <c r="C197" i="18" s="1"/>
  <c r="C198" i="18" s="1"/>
  <c r="C199" i="18" s="1"/>
  <c r="C200" i="18" s="1"/>
  <c r="C201" i="18" s="1"/>
  <c r="C202" i="18" s="1"/>
  <c r="B194" i="18"/>
  <c r="B195" i="18" s="1"/>
  <c r="B196" i="18" s="1"/>
  <c r="B197" i="18" s="1"/>
  <c r="B198" i="18" s="1"/>
  <c r="B199" i="18" s="1"/>
  <c r="B200" i="18" s="1"/>
  <c r="B201" i="18" s="1"/>
  <c r="B202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6" i="14"/>
  <c r="B17" i="14" s="1"/>
  <c r="B18" i="14" s="1"/>
  <c r="B11" i="14"/>
  <c r="B12" i="14" s="1"/>
  <c r="B13" i="14" s="1"/>
  <c r="B14" i="14" s="1"/>
  <c r="B5" i="14"/>
  <c r="B6" i="14" s="1"/>
  <c r="B7" i="14" s="1"/>
  <c r="B8" i="14" s="1"/>
  <c r="B9" i="14" s="1"/>
  <c r="B4" i="14"/>
  <c r="G22" i="15"/>
  <c r="I4" i="15"/>
  <c r="J4" i="15" s="1"/>
  <c r="K4" i="15" s="1"/>
  <c r="L4" i="15" s="1"/>
  <c r="M4" i="15" s="1"/>
  <c r="N4" i="15" s="1"/>
  <c r="O4" i="15" s="1"/>
  <c r="P4" i="15" s="1"/>
  <c r="Q4" i="15" s="1"/>
  <c r="I4" i="2"/>
  <c r="J4" i="2" s="1"/>
  <c r="K4" i="2" s="1"/>
  <c r="L4" i="2" s="1"/>
  <c r="M4" i="2" s="1"/>
  <c r="N4" i="2" s="1"/>
  <c r="O4" i="2" s="1"/>
  <c r="P4" i="2" s="1"/>
  <c r="Q4" i="2" s="1"/>
  <c r="F14" i="2" l="1"/>
  <c r="F12" i="2"/>
  <c r="G12" i="2" s="1"/>
  <c r="F13" i="2"/>
  <c r="F24" i="19"/>
  <c r="F22" i="19"/>
  <c r="F23" i="19"/>
  <c r="F29" i="15"/>
  <c r="F28" i="15"/>
  <c r="F27" i="15"/>
  <c r="G27" i="15" s="1"/>
  <c r="G22" i="19" l="1"/>
</calcChain>
</file>

<file path=xl/sharedStrings.xml><?xml version="1.0" encoding="utf-8"?>
<sst xmlns="http://schemas.openxmlformats.org/spreadsheetml/2006/main" count="914" uniqueCount="290">
  <si>
    <t>Sensors</t>
  </si>
  <si>
    <t>Module Assembly</t>
  </si>
  <si>
    <t>Cooling</t>
  </si>
  <si>
    <t>R&amp;D</t>
  </si>
  <si>
    <t>Common Funds</t>
  </si>
  <si>
    <t>ALICE</t>
  </si>
  <si>
    <t>ASICs</t>
  </si>
  <si>
    <t>DAQ</t>
  </si>
  <si>
    <t>RF Shield</t>
  </si>
  <si>
    <t>Module Production</t>
  </si>
  <si>
    <t>Layout &amp; Construction</t>
  </si>
  <si>
    <t>ATLAS</t>
  </si>
  <si>
    <t>PDP</t>
  </si>
  <si>
    <t>Sensor Submission</t>
  </si>
  <si>
    <t>Unforseen R&amp;D Infrastructure</t>
  </si>
  <si>
    <t>Total</t>
  </si>
  <si>
    <t>Cost (MEUR)</t>
  </si>
  <si>
    <t>MoU</t>
  </si>
  <si>
    <t>Contingency</t>
  </si>
  <si>
    <t>Unforseen material (10% of MoU)</t>
  </si>
  <si>
    <t>WP1.1 3D Hybrids</t>
  </si>
  <si>
    <t>WP3.1 High-Speed Transmission</t>
  </si>
  <si>
    <t>WP3.2 Data Acquisition</t>
  </si>
  <si>
    <t>WP4.1 Module Construction</t>
  </si>
  <si>
    <t>WP5.1 Accelerators</t>
  </si>
  <si>
    <t xml:space="preserve">WP4.2  Cooling </t>
  </si>
  <si>
    <t>All WP's</t>
  </si>
  <si>
    <t>FASTTRACK WP</t>
  </si>
  <si>
    <t>Nikhef Project</t>
  </si>
  <si>
    <t>Sensor R&amp;D</t>
  </si>
  <si>
    <t>Q2/2026-Q1/2027</t>
  </si>
  <si>
    <t>Simulation studies</t>
  </si>
  <si>
    <t>Studies of Thermodynamics &amp; Heat Transfer</t>
  </si>
  <si>
    <t>Materials Science &amp; Engineering</t>
  </si>
  <si>
    <t>Manufacturing &amp; Production</t>
  </si>
  <si>
    <t>Design &amp; Drafting</t>
  </si>
  <si>
    <t>Control Systems &amp; Mechatronics</t>
  </si>
  <si>
    <t>Analog electronics design (frontends, RF, advanced PCB’s)</t>
  </si>
  <si>
    <t>Digital electronics design (DAQ)</t>
  </si>
  <si>
    <t>Analog IC design</t>
  </si>
  <si>
    <t>Digital IC design</t>
  </si>
  <si>
    <t>Technical support (cables/mechatronics/integration etc)</t>
  </si>
  <si>
    <t>Software engineering for embedded or data acquisition</t>
  </si>
  <si>
    <t>Software engineering for control systems (SCADA)</t>
  </si>
  <si>
    <t>Software engineering for analysis frameworks /simulations</t>
  </si>
  <si>
    <t>System administration and network administration support</t>
  </si>
  <si>
    <t>Deliverable Type</t>
  </si>
  <si>
    <t>WP4.3 Mechanics &amp; Infrastructure</t>
  </si>
  <si>
    <t>Unforseen T.P. (10% of MoU)</t>
  </si>
  <si>
    <t>Description  of Activity</t>
  </si>
  <si>
    <t>Optional</t>
  </si>
  <si>
    <t>ALICE Project 1</t>
  </si>
  <si>
    <t>ALICE Project 2</t>
  </si>
  <si>
    <t>Module Design</t>
  </si>
  <si>
    <t>Module Cooling</t>
  </si>
  <si>
    <t>ASIC Design</t>
  </si>
  <si>
    <t>Alice Project 3</t>
  </si>
  <si>
    <t>WP2.2 Monolithic</t>
  </si>
  <si>
    <t>High Speed links</t>
  </si>
  <si>
    <t>WP1.2 Monolithic</t>
  </si>
  <si>
    <t>Sensor Characterization</t>
  </si>
  <si>
    <t>Digital Characterization</t>
  </si>
  <si>
    <t>Alice Project 1</t>
  </si>
  <si>
    <t>WP1.2 Monolithic,WP2.2 Monolithic</t>
  </si>
  <si>
    <t>DAQ R&amp;D</t>
  </si>
  <si>
    <t>Module R&amp;D</t>
  </si>
  <si>
    <t>Mechanics R&amp;D</t>
  </si>
  <si>
    <t>Computing R&amp;D</t>
  </si>
  <si>
    <t>WP5.1 Accelerators ,WP5.2 Algorithms</t>
  </si>
  <si>
    <t>Common Funds (Sensors)</t>
  </si>
  <si>
    <t>Common Funds (DAQ)</t>
  </si>
  <si>
    <t>Common Funds (Infrastructure)</t>
  </si>
  <si>
    <t>Common Funds (Computing)</t>
  </si>
  <si>
    <t>WP5.2 Algorithms</t>
  </si>
  <si>
    <t>MoU-CF</t>
  </si>
  <si>
    <t>MA</t>
  </si>
  <si>
    <t>EA</t>
  </si>
  <si>
    <t>CA</t>
  </si>
  <si>
    <t>Wire Bonding</t>
  </si>
  <si>
    <t>Year</t>
  </si>
  <si>
    <t>LHCb</t>
  </si>
  <si>
    <t>Description</t>
  </si>
  <si>
    <t>Id</t>
  </si>
  <si>
    <t>Group</t>
  </si>
  <si>
    <t>MT</t>
  </si>
  <si>
    <t>ET</t>
  </si>
  <si>
    <t>CT</t>
  </si>
  <si>
    <t>Mechanical Technology</t>
  </si>
  <si>
    <t>Electronic Technlogy</t>
  </si>
  <si>
    <t>Computer Technlogy</t>
  </si>
  <si>
    <t>Sensors+ASICs</t>
  </si>
  <si>
    <t>VELO Sensors &amp; ASICs</t>
  </si>
  <si>
    <t>Controls and DAQ</t>
  </si>
  <si>
    <t>VELO DAQ &amp; Controls</t>
  </si>
  <si>
    <t>VELO RF Shield</t>
  </si>
  <si>
    <t>Module Production and Cooling</t>
  </si>
  <si>
    <t>VELO Module Development</t>
  </si>
  <si>
    <t>Detector Mechanics</t>
  </si>
  <si>
    <t>VELO Detector Mechanics</t>
  </si>
  <si>
    <t>0.1MD|0.1ME|0.1MG|0.2EA|1EC|1ED|0.3EE</t>
  </si>
  <si>
    <t>0.1MD|0.1ME|0.1MG|0.2EA|1EC|1ED|0.3EE|0.3CB|0.3CD</t>
  </si>
  <si>
    <t>0.1MD|0.1ME|0.1MG|0.9EA|0.7EB|1.3EE|0.3CB|0.3CD</t>
  </si>
  <si>
    <t>0.1MG|1EA|0.7EB|1.3EE|0.5CB|0.5CD</t>
  </si>
  <si>
    <t>0.1MG|0.6EA|0.6EE|0.5CB|0.5CD</t>
  </si>
  <si>
    <t>0.3EA|0.3EE|0.3CB|0.3CD</t>
  </si>
  <si>
    <t>0.3CB|0.3CD</t>
  </si>
  <si>
    <t>0.3EA|0.7EB|0.3EE|0.4CA|0.3CB</t>
  </si>
  <si>
    <t>1EB|0.7EE|0.4CA|0.3CB</t>
  </si>
  <si>
    <t>1EB|0.7EE|0.5CA|0.5CB</t>
  </si>
  <si>
    <t>1EB|0.7EE|0.2CA|0.5CB</t>
  </si>
  <si>
    <t>0.2MA|0.2MB|0.4MC|1MD|0.2ME</t>
  </si>
  <si>
    <t>0.2MA|0.2MB|0.4MC|1MD|0.2ME|0.5MF</t>
  </si>
  <si>
    <t>0.2MA|0.7MB|0.4MC|0.4MD|0.8ME|0.3MF|0.1MG|0.4EA|0.2EB|0.2EE|0.3CA|0.3CB|0.1CD</t>
  </si>
  <si>
    <t>0.5MB|0.2MC|1.2MD|1.2ME|0.2MF|0.1MG|0.6EA|0.2EB|0.2EE|0.6CA|0.6CB|0.1CD</t>
  </si>
  <si>
    <t>0.2MB|0.2MC|1.2MD|1.2ME|0.4MF|0.2MG|0.4EA|0.4EB|0.8EE|0.3CA|0.3CB|0.1CD</t>
  </si>
  <si>
    <t>0.2MB|0.2MC|1.2MD|0.2ME|0.4MF|0.2MG|0.4EA|0.4EB|0.8EE|0.3CA|0.3CB|0.1CD</t>
  </si>
  <si>
    <t>0.1MB|1.1MD|0.5MG|0.2EA|0.4EB|0.8EE|0.2CA|0.2CB|0.1CD</t>
  </si>
  <si>
    <t>0.1MB|1.1MD|0.5MG|0.2EA|0.2EB|0.8EE|0.2CA|0.2CB|0.1CD</t>
  </si>
  <si>
    <t>0.1MB|0.1MD|0.1CA|0.1CD</t>
  </si>
  <si>
    <t>0.2MA|0.2MC|0.2MD|0.6ME|0.2MF|0.2EE|0.2CB</t>
  </si>
  <si>
    <t>0.4MA|0.4MC|0.4MD|1.2ME|0.4MF|0.2EE|0.4CB</t>
  </si>
  <si>
    <t>0.4MA|0.4MC|1MD|1.2ME|0.4MF|0.8EE|0.8CB</t>
  </si>
  <si>
    <t>0.2MA|0.2MC|1MD|2ME|0.4MF|0.1EE|0.8CB</t>
  </si>
  <si>
    <t>0.2MA|0.2MC|1.5MD|1ME|0.4MF|0.1EE|0.4CB</t>
  </si>
  <si>
    <t>0.2MA|0.2MC|1.5MD|2ME|0.4MF|0.1EE|0.2CB</t>
  </si>
  <si>
    <t>0.2MA|0.2MC|1.5MD|3ME|0.4MF|0.1EE|0.2CB|0.2CD</t>
  </si>
  <si>
    <t>0.2MA|0.2MC|1.5MD|1ME|0.4MF|0.1EE|0.2CB|0.2CD</t>
  </si>
  <si>
    <t>0.1EE|0.4CB|0.2CD</t>
  </si>
  <si>
    <t>0.4CB|0.2CD</t>
  </si>
  <si>
    <t>0.5ME|2MD</t>
  </si>
  <si>
    <t>0.3ME|2MD|0.3MF</t>
  </si>
  <si>
    <t>0.2ME|2MD|0.5MF</t>
  </si>
  <si>
    <t>2MD|0.2ME|1MF</t>
  </si>
  <si>
    <t>1.5MD|1MF</t>
  </si>
  <si>
    <t>1MD|0.5MF</t>
  </si>
  <si>
    <t>1MD</t>
  </si>
  <si>
    <t>1EE</t>
  </si>
  <si>
    <t>1EE|0.5EA</t>
  </si>
  <si>
    <t>0.5EE|0.5EA</t>
  </si>
  <si>
    <t>0.5EA|0.7EE</t>
  </si>
  <si>
    <t>0.5EA|1EE|0.2EB</t>
  </si>
  <si>
    <t>0.7EC | 0.3ED</t>
  </si>
  <si>
    <t>1EC|0.5ED</t>
  </si>
  <si>
    <t>0.5EC|0.5ED</t>
  </si>
  <si>
    <t>0.3EC|0.4ED</t>
  </si>
  <si>
    <t>0.1MG</t>
  </si>
  <si>
    <t>0.2MG</t>
  </si>
  <si>
    <t>0.3MG</t>
  </si>
  <si>
    <t>0.5CC</t>
  </si>
  <si>
    <t>1ME|0.25MA|0.25MB|1MD</t>
  </si>
  <si>
    <t>1ME|0.5MA|0.5MB|1MD</t>
  </si>
  <si>
    <t>1ME|0.5MA|0.5MB|1.5MD</t>
  </si>
  <si>
    <t>ATLAS upgrade</t>
  </si>
  <si>
    <t>WP1.3 LGAD Hybrids</t>
  </si>
  <si>
    <t>WP2.1 Hybrid ASICs</t>
  </si>
  <si>
    <t>High Speed Link</t>
  </si>
  <si>
    <t>Common LHC DAQ NetFELIX</t>
  </si>
  <si>
    <r>
      <t xml:space="preserve">DAQ </t>
    </r>
    <r>
      <rPr>
        <sz val="11"/>
        <rFont val="Aptos Narrow"/>
        <family val="2"/>
        <scheme val="minor"/>
      </rPr>
      <t>(hw, fw, sw)</t>
    </r>
  </si>
  <si>
    <t>WP3.2 DAQ</t>
  </si>
  <si>
    <t>Electronics, Cable and Power Supply</t>
  </si>
  <si>
    <t>Integration &amp; Commissioning</t>
  </si>
  <si>
    <t>AI tracking</t>
  </si>
  <si>
    <t>WP5.1 Accelerators, WP5.2 Algorithms</t>
  </si>
  <si>
    <r>
      <t xml:space="preserve">Sensor R&amp;D </t>
    </r>
    <r>
      <rPr>
        <sz val="11"/>
        <color theme="1"/>
        <rFont val="Aptos Narrow"/>
        <family val="2"/>
        <scheme val="minor"/>
      </rPr>
      <t>(lab, testbeam)</t>
    </r>
  </si>
  <si>
    <t>Module, QA R&amp;D</t>
  </si>
  <si>
    <t>Trigger with timing</t>
  </si>
  <si>
    <t>ATLAS upgrade, AI tracking</t>
  </si>
  <si>
    <t>WP1.3 LGAD Hybrids, WP2.1 Hybrid ASICs, WP 4.3 Mechanics &amp; Infrastructure</t>
  </si>
  <si>
    <t>0.1ME|0.1EA</t>
  </si>
  <si>
    <t>0.05ME|0.05EA</t>
  </si>
  <si>
    <t>0.1EA</t>
  </si>
  <si>
    <t>0.1EB|0.1CA</t>
  </si>
  <si>
    <t>0.05EA|0.05CA</t>
  </si>
  <si>
    <t>0.1EA|0.1CA</t>
  </si>
  <si>
    <t>0.05EA|0.1EB|0.05CA</t>
  </si>
  <si>
    <t>0.05EA|0.1EB|0.1CA</t>
  </si>
  <si>
    <t>0.05EA|0.1CA</t>
  </si>
  <si>
    <t>0.05CA</t>
  </si>
  <si>
    <t>0.05EB</t>
  </si>
  <si>
    <t>0.05EB|0.1CA</t>
  </si>
  <si>
    <t>0.4EE</t>
  </si>
  <si>
    <t>0.8MF|0.2MD</t>
  </si>
  <si>
    <t>0.4MF|0.2MD</t>
  </si>
  <si>
    <t>0.1MF|0.1MD</t>
  </si>
  <si>
    <t>0.25MD</t>
  </si>
  <si>
    <t>0.5EE</t>
  </si>
  <si>
    <t>0.6EE</t>
  </si>
  <si>
    <t>0.05CC</t>
  </si>
  <si>
    <t>0.1CC</t>
  </si>
  <si>
    <t>0.2CC</t>
  </si>
  <si>
    <t>0.4CC</t>
  </si>
  <si>
    <t>0.4ME|0.6EA</t>
  </si>
  <si>
    <t>0.1ME|0.7EA</t>
  </si>
  <si>
    <t>0.3ME|0.2EA</t>
  </si>
  <si>
    <t>0.6ME|0.4EE</t>
  </si>
  <si>
    <t>0.8ME|0.2EE</t>
  </si>
  <si>
    <t>0.025EA</t>
  </si>
  <si>
    <t>0.025EA|0.025ED</t>
  </si>
  <si>
    <t>0.1EA|0.05ED</t>
  </si>
  <si>
    <t>0.05EA</t>
  </si>
  <si>
    <t>0.2CA</t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</si>
  <si>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production level work (wafer probe etc)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</si>
  <si>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Local solution to connect DAQ with ASIC or module characterisation (ASIC part here)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</si>
  <si>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carrier board etc</t>
    </r>
    <r>
      <rPr>
        <sz val="11"/>
        <color theme="1"/>
        <rFont val="Aptos Narrow"/>
        <family val="2"/>
        <scheme val="minor"/>
      </rPr>
      <t>, modify fw accordingly, readout sw (low-level communication)</t>
    </r>
  </si>
  <si>
    <r>
      <rPr>
        <sz val="11"/>
        <color rgb="FFFF0000"/>
        <rFont val="Aptos Narrow (Body)"/>
      </rPr>
      <t xml:space="preserve">[TBC] </t>
    </r>
    <r>
      <rPr>
        <sz val="11"/>
        <color theme="1"/>
        <rFont val="Aptos Narrow"/>
        <family val="2"/>
        <scheme val="minor"/>
      </rPr>
      <t>to verify if MT needed or not? If so, what category (I assume some level but we can also rely on sending EE people to CERN and use cern mechanics resource)</t>
    </r>
  </si>
  <si>
    <r>
      <rPr>
        <sz val="11"/>
        <color rgb="FFFF0000"/>
        <rFont val="Aptos Narrow (Body)"/>
      </rPr>
      <t xml:space="preserve">[TBC] </t>
    </r>
    <r>
      <rPr>
        <sz val="11"/>
        <color theme="1"/>
        <rFont val="Aptos Narrow (Body)"/>
      </rPr>
      <t xml:space="preserve">Which </t>
    </r>
    <r>
      <rPr>
        <sz val="11"/>
        <color theme="1"/>
        <rFont val="Aptos Narrow"/>
        <family val="2"/>
        <scheme val="minor"/>
      </rPr>
      <t>category under CT? higher FTE needed? If so, when? Any common strategy with AI &amp; PDP?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</si>
  <si>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 xml:space="preserve">material </t>
    </r>
    <r>
      <rPr>
        <b/>
        <sz val="11"/>
        <color theme="1"/>
        <rFont val="Aptos Narrow"/>
        <family val="2"/>
        <scheme val="minor"/>
      </rPr>
      <t>only</t>
    </r>
    <r>
      <rPr>
        <sz val="11"/>
        <color theme="1"/>
        <rFont val="Aptos Narrow"/>
        <family val="2"/>
        <scheme val="minor"/>
      </rPr>
      <t xml:space="preserve">, no engineer needed 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</si>
  <si>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incl. carrier board, ASIC hybridisation for R&amp;D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</si>
  <si>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radiation infrastructure from scratch</t>
    </r>
  </si>
  <si>
    <r>
      <rPr>
        <sz val="11"/>
        <color rgb="FFFF0000"/>
        <rFont val="Aptos Narrow (Body)"/>
      </rPr>
      <t>[TBC]</t>
    </r>
    <r>
      <rPr>
        <sz val="11"/>
        <color theme="1"/>
        <rFont val="Aptos Narrow"/>
        <family val="2"/>
        <scheme val="minor"/>
      </rPr>
      <t xml:space="preserve"> we need system engineer, which one is it in MT? </t>
    </r>
  </si>
  <si>
    <r>
      <rPr>
        <sz val="11"/>
        <color rgb="FFFF0000"/>
        <rFont val="Aptos Narrow (Body)"/>
      </rPr>
      <t>[Q]</t>
    </r>
    <r>
      <rPr>
        <sz val="11"/>
        <color theme="1"/>
        <rFont val="Aptos Narrow"/>
        <family val="2"/>
        <scheme val="minor"/>
      </rPr>
      <t xml:space="preserve"> EA does also packaging and interface?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</si>
  <si>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R&amp;D efforts, without further 4D detector or cross experiments application</t>
    </r>
  </si>
  <si>
    <t>Legend</t>
  </si>
  <si>
    <r>
      <t xml:space="preserve">(d) </t>
    </r>
    <r>
      <rPr>
        <b/>
        <sz val="11"/>
        <color theme="1"/>
        <rFont val="Aptos Narrow"/>
        <family val="2"/>
        <scheme val="minor"/>
      </rPr>
      <t>Optical Power R&amp;D:</t>
    </r>
    <r>
      <rPr>
        <sz val="11"/>
        <color theme="1"/>
        <rFont val="Aptos Narrow"/>
        <family val="2"/>
        <scheme val="minor"/>
      </rPr>
      <t xml:space="preserve"> work following our DRD7 committement on WADAPT (Wu)</t>
    </r>
  </si>
  <si>
    <r>
      <rPr>
        <b/>
        <sz val="11"/>
        <color theme="1"/>
        <rFont val="Aptos Narrow"/>
        <family val="2"/>
        <scheme val="minor"/>
      </rPr>
      <t>(c) Serializer &amp; Data Aggregation:</t>
    </r>
    <r>
      <rPr>
        <sz val="11"/>
        <color theme="1"/>
        <rFont val="Aptos Narrow"/>
        <family val="2"/>
        <scheme val="minor"/>
      </rPr>
      <t xml:space="preserve"> work following our DRD7 committement from FE (Integrated photonics) to BE (ethernet, server) - both Nikhef &amp; Nijmegen</t>
    </r>
  </si>
  <si>
    <r>
      <t xml:space="preserve">(b) </t>
    </r>
    <r>
      <rPr>
        <b/>
        <sz val="11"/>
        <color theme="1"/>
        <rFont val="Aptos Narrow"/>
        <family val="2"/>
        <scheme val="minor"/>
      </rPr>
      <t>Radition:</t>
    </r>
    <r>
      <rPr>
        <sz val="11"/>
        <color theme="1"/>
        <rFont val="Aptos Narrow"/>
        <family val="2"/>
        <scheme val="minor"/>
      </rPr>
      <t xml:space="preserve"> cold probe station, cold box at laser setup, cold box at test beam, stoarge and handling of post-radiated sensor/modules</t>
    </r>
  </si>
  <si>
    <r>
      <t xml:space="preserve">(a) </t>
    </r>
    <r>
      <rPr>
        <b/>
        <sz val="11"/>
        <color theme="1"/>
        <rFont val="Aptos Narrow"/>
        <family val="2"/>
        <scheme val="minor"/>
      </rPr>
      <t>Computing:</t>
    </r>
    <r>
      <rPr>
        <sz val="11"/>
        <color theme="1"/>
        <rFont val="Aptos Narrow"/>
        <family val="2"/>
        <scheme val="minor"/>
      </rPr>
      <t xml:space="preserve"> data processing &amp; trigger (may incl. ML, AI), object reconstruction incl. tracking and forward objects reco in 4D</t>
    </r>
  </si>
  <si>
    <t>Computing (a)</t>
  </si>
  <si>
    <t>Radiation (b)</t>
  </si>
  <si>
    <t>Serializer &amp; Data Aggregation (c)</t>
  </si>
  <si>
    <t>Optical Power R&amp;D (d)</t>
  </si>
  <si>
    <t xml:space="preserve">Note: </t>
  </si>
  <si>
    <t>1) electronics modification relies on international collaborators</t>
  </si>
  <si>
    <t xml:space="preserve">2) mechanics/vessel relies on international collaborators </t>
  </si>
  <si>
    <t>3) AI tracking and Common LHC DAQ NetFELIX are placeholders for the potential Nikhef global projects</t>
  </si>
  <si>
    <t>Prepare Infrastructure</t>
  </si>
  <si>
    <t>Sensor final</t>
  </si>
  <si>
    <t>prepare module</t>
  </si>
  <si>
    <t>Sensor production</t>
  </si>
  <si>
    <t>Wafer production, die, etc.</t>
  </si>
  <si>
    <t>Module final, QA R&amp;D</t>
  </si>
  <si>
    <t>Full-scale demonstrator</t>
  </si>
  <si>
    <t>Production QA</t>
  </si>
  <si>
    <t>Integration surface</t>
  </si>
  <si>
    <t>Installation,commissioning</t>
  </si>
  <si>
    <t>DR&amp;D</t>
  </si>
  <si>
    <t>WP1.1/WP1.2/WP1.3</t>
  </si>
  <si>
    <t>0.1EA|0.1MD</t>
  </si>
  <si>
    <t>ASIC</t>
  </si>
  <si>
    <t>WP2.1/WP2.2</t>
  </si>
  <si>
    <t>Accelerators</t>
  </si>
  <si>
    <t>4D tracking algorithms</t>
  </si>
  <si>
    <t>0.75CC</t>
  </si>
  <si>
    <t>0.75CC|0.2CD</t>
  </si>
  <si>
    <t>1EC|1ED</t>
  </si>
  <si>
    <t>1MD|0.1ME</t>
  </si>
  <si>
    <t>1MD|0.1ME|0.2MF</t>
  </si>
  <si>
    <t>1MD|0.1ME|0.4MF</t>
  </si>
  <si>
    <t>0.8EE</t>
  </si>
  <si>
    <t>0.1EE</t>
  </si>
  <si>
    <t>0.025ME|0.025EA|0.01CA</t>
  </si>
  <si>
    <t>0.05ME|0.05EA|0.01ED|0.01CA</t>
  </si>
  <si>
    <t>0.1ME|0.1EA|0.01ED|0.01CA</t>
  </si>
  <si>
    <t>0.1ME|0.025EA|0.01ED|0.01CA</t>
  </si>
  <si>
    <t>0.025EA|0.01CA</t>
  </si>
  <si>
    <t xml:space="preserve">Common DAQ Project </t>
  </si>
  <si>
    <t>NetFelix</t>
  </si>
  <si>
    <t>WP3.1 High-Speed Transmission +WP3.2 DAQ</t>
  </si>
  <si>
    <t>0.2EB|0.1CA</t>
  </si>
  <si>
    <t>2.7EB|0.9CA</t>
  </si>
  <si>
    <t>Common DAQ Project</t>
  </si>
  <si>
    <t>NetFelix manpower is estimated modulating over time three people with an EB profile and one with a CA profile, with the following specializations:</t>
  </si>
  <si>
    <t>EB 1) General design and firmware coordination</t>
  </si>
  <si>
    <t>EB 2) Timing distribution with the high precision required by FASTTRACK detectors</t>
  </si>
  <si>
    <t>EB 2) Data-transmission protocols, Forward Error Corrections etc.</t>
  </si>
  <si>
    <t>CA 1) Support to hardware/firmware development, low-level NetFelix tools</t>
  </si>
  <si>
    <t>This total manpower is then divided over ATLAS/ALICE/LHCb/R&amp;D with the fractions 0.1/0.35/0.35/0.2, respectively</t>
  </si>
  <si>
    <t>Time modulation ensures a smooth transition of the personpower from ATLAS Phase 2 (Felix) to NetFelix</t>
  </si>
  <si>
    <t>0.4EB|0.2CA</t>
  </si>
  <si>
    <t>0.6EB|0.3CA</t>
  </si>
  <si>
    <t>1.8EB|0.9CA</t>
  </si>
  <si>
    <t>0.6EB|0.6CA</t>
  </si>
  <si>
    <t>0.2EB|0.6CA</t>
  </si>
  <si>
    <t>Common LHC DAQ</t>
  </si>
  <si>
    <t>Common DAQ</t>
  </si>
  <si>
    <t>WP3.2</t>
  </si>
  <si>
    <t>MB</t>
  </si>
  <si>
    <t>MC</t>
  </si>
  <si>
    <t>MD</t>
  </si>
  <si>
    <t>ME</t>
  </si>
  <si>
    <t>MF</t>
  </si>
  <si>
    <t>MG</t>
  </si>
  <si>
    <t>EB</t>
  </si>
  <si>
    <t>EC</t>
  </si>
  <si>
    <t>ED</t>
  </si>
  <si>
    <t>EE</t>
  </si>
  <si>
    <t>CB</t>
  </si>
  <si>
    <t>CC</t>
  </si>
  <si>
    <t>CD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</si>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</sst>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 * #,##0.00_ ;_ * \-#,##0.00_ ;_ * &quot;-&quot;??_ ;_ @_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 (Body)"/>
    </font>
    <font>
      <sz val="11"/>
      <color theme="1"/>
      <name val="Aptos Narrow (Body)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</cellStyleXfs>
  <cellXfs count="19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1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0" xfId="0" applyNumberFormat="1"/>
    <xf numFmtId="0" fontId="1" fillId="0" borderId="1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9" xfId="0" applyBorder="1"/>
    <xf numFmtId="0" fontId="0" fillId="6" borderId="1" xfId="0" applyFill="1" applyBorder="1"/>
    <xf numFmtId="0" fontId="0" fillId="6" borderId="3" xfId="0" applyFill="1" applyBorder="1"/>
    <xf numFmtId="0" fontId="0" fillId="6" borderId="4" xfId="0" applyFill="1" applyBorder="1"/>
    <xf numFmtId="0" fontId="1" fillId="0" borderId="11" xfId="0" applyFont="1" applyBorder="1" applyAlignment="1">
      <alignment horizontal="center" vertical="center" wrapText="1"/>
    </xf>
    <xf numFmtId="0" fontId="0" fillId="6" borderId="45" xfId="0" applyFill="1" applyBorder="1"/>
    <xf numFmtId="0" fontId="1" fillId="0" borderId="1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vertical="center" wrapText="1"/>
    </xf>
    <xf numFmtId="164" fontId="1" fillId="0" borderId="26" xfId="0" applyNumberFormat="1" applyFont="1" applyBorder="1" applyAlignment="1">
      <alignment vertical="center" wrapText="1"/>
    </xf>
    <xf numFmtId="0" fontId="3" fillId="0" borderId="45" xfId="0" applyFont="1" applyBorder="1" applyAlignment="1">
      <alignment horizontal="right"/>
    </xf>
    <xf numFmtId="0" fontId="1" fillId="0" borderId="45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8" borderId="8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right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/>
    </xf>
    <xf numFmtId="164" fontId="1" fillId="0" borderId="53" xfId="0" applyNumberFormat="1" applyFont="1" applyBorder="1" applyAlignment="1">
      <alignment horizontal="center"/>
    </xf>
    <xf numFmtId="0" fontId="1" fillId="0" borderId="4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41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1" fillId="0" borderId="4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9" fillId="0" borderId="0" xfId="0" applyFont="1"/>
    <xf numFmtId="164" fontId="1" fillId="0" borderId="1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center"/>
    </xf>
    <xf numFmtId="0" fontId="1" fillId="0" borderId="37" xfId="0" applyFont="1" applyBorder="1"/>
    <xf numFmtId="0" fontId="3" fillId="8" borderId="37" xfId="0" applyFont="1" applyFill="1" applyBorder="1" applyAlignment="1">
      <alignment horizont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right"/>
    </xf>
    <xf numFmtId="0" fontId="1" fillId="0" borderId="5" xfId="0" applyFont="1" applyBorder="1" applyAlignment="1">
      <alignment horizontal="right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46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0" fontId="0" fillId="0" borderId="0" xfId="0"/>
    <xf numFmtId="0" fontId="3" fillId="3" borderId="48" xfId="0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</cellXfs>
  <cellStyles count="4">
    <cellStyle name="Comma 2" xfId="3" xr:uid="{E89256D1-F925-4470-8E0C-F3A74FF8920F}"/>
    <cellStyle name="Normal" xfId="0" builtinId="0"/>
    <cellStyle name="Normal 2" xfId="1" xr:uid="{351A7050-01EB-47BA-958B-ACFB554B7C02}"/>
    <cellStyle name="Normal 3" xfId="2" xr:uid="{4BCBF5ED-E622-435E-8547-95DA5F61778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FF"/>
      <color rgb="FFB4EBA3"/>
      <color rgb="FFE3E2C3"/>
      <color rgb="FFCECD97"/>
      <color rgb="FFE0E0BE"/>
      <color rgb="FFC4C280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ALICE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SummaryTables!$E$5:$E$14</c:f>
              <c:numCache>
                <c:formatCode>0.00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22-43D9-8A3E-500EE3C1F2CF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SummaryTables!$E$16:$E$25</c:f>
              <c:numCache>
                <c:formatCode>0.00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22-43D9-8A3E-500EE3C1F2CF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SummaryTables!$E$27:$E$36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22-43D9-8A3E-500EE3C1F2CF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SummaryTables!$E$38:$E$47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22-43D9-8A3E-500EE3C1F2CF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SummaryTables!$E$49:$E$58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0.5</c:v>
                </c:pt>
                <c:pt idx="4">
                  <c:v>0.3</c:v>
                </c:pt>
                <c:pt idx="5">
                  <c:v>0.2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22-43D9-8A3E-500EE3C1F2CF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SummaryTables!$E$60:$E$69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22-43D9-8A3E-500EE3C1F2CF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SummaryTables!$E$71:$E$80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0.2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22-43D9-8A3E-500EE3C1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707055"/>
        <c:axId val="453760703"/>
      </c:scatterChart>
      <c:valAx>
        <c:axId val="572707055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3760703"/>
        <c:crosses val="autoZero"/>
        <c:crossBetween val="midCat"/>
        <c:majorUnit val="1"/>
      </c:valAx>
      <c:valAx>
        <c:axId val="453760703"/>
        <c:scaling>
          <c:orientation val="minMax"/>
          <c:max val="6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72707055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PDP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SummaryTables!$H$5:$H$14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9B-4617-A27F-E45EDFE46827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SummaryTables!$H$16:$H$25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9B-4617-A27F-E45EDFE46827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SummaryTables!$H$27:$H$36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9B-4617-A27F-E45EDFE46827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SummaryTables!$H$38:$H$47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9B-4617-A27F-E45EDFE46827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SummaryTables!$H$49:$H$58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A9B-4617-A27F-E45EDFE46827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SummaryTables!$H$60:$H$69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9B-4617-A27F-E45EDFE46827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SummaryTables!$H$71:$H$80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A9B-4617-A27F-E45EDFE46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71759"/>
        <c:axId val="665978959"/>
      </c:scatterChart>
      <c:valAx>
        <c:axId val="66597175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78959"/>
        <c:crosses val="autoZero"/>
        <c:crossBetween val="midCat"/>
        <c:majorUnit val="1"/>
      </c:valAx>
      <c:valAx>
        <c:axId val="665978959"/>
        <c:scaling>
          <c:orientation val="minMax"/>
          <c:max val="6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717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PDP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SummaryTables!$H$82:$H$91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F3-47B0-8AF0-E29B8D3A941D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SummaryTables!$H$93:$H$102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F3-47B0-8AF0-E29B8D3A941D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SummaryTables!$H$104:$H$113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F3-47B0-8AF0-E29B8D3A941D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SummaryTables!$H$115:$H$124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F3-47B0-8AF0-E29B8D3A941D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SummaryTables!$H$126:$H$135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F3-47B0-8AF0-E29B8D3A9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97199"/>
        <c:axId val="665996719"/>
      </c:scatterChart>
      <c:valAx>
        <c:axId val="66599719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96719"/>
        <c:crosses val="autoZero"/>
        <c:crossBetween val="midCat"/>
        <c:majorUnit val="1"/>
      </c:valAx>
      <c:valAx>
        <c:axId val="665996719"/>
        <c:scaling>
          <c:orientation val="minMax"/>
          <c:max val="5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971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PDP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SummaryTables!$H$137:$H$146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18-475E-BC27-A076D68EDD47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SummaryTables!$H$148:$H$157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18-475E-BC27-A076D68EDD47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SummaryTables!$H$159:$H$168</c:f>
              <c:numCache>
                <c:formatCode>0.00</c:formatCode>
                <c:ptCount val="1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18-475E-BC27-A076D68EDD47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SummaryTables!$H$170:$H$179</c:f>
              <c:numCache>
                <c:formatCode>0.00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18-475E-BC27-A076D68E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97199"/>
        <c:axId val="665992879"/>
      </c:scatterChart>
      <c:valAx>
        <c:axId val="66599719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92879"/>
        <c:crosses val="autoZero"/>
        <c:crossBetween val="midCat"/>
        <c:majorUnit val="1"/>
      </c:valAx>
      <c:valAx>
        <c:axId val="665992879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971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R&amp;D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SummaryTables!$I$5:$I$14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50-47F9-AC52-251C22D30167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SummaryTables!$I$16:$I$25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50-47F9-AC52-251C22D30167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SummaryTables!$I$27:$I$36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50-47F9-AC52-251C22D30167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SummaryTables!$I$38:$I$47</c:f>
              <c:numCache>
                <c:formatCode>0.00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50-47F9-AC52-251C22D30167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SummaryTables!$I$49:$I$58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50-47F9-AC52-251C22D30167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SummaryTables!$I$60:$I$69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50-47F9-AC52-251C22D30167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SummaryTables!$I$71:$I$80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350-47F9-AC52-251C22D3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85199"/>
        <c:axId val="665994799"/>
      </c:scatterChart>
      <c:valAx>
        <c:axId val="66598519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94799"/>
        <c:crosses val="autoZero"/>
        <c:crossBetween val="midCat"/>
        <c:majorUnit val="1"/>
      </c:valAx>
      <c:valAx>
        <c:axId val="665994799"/>
        <c:scaling>
          <c:orientation val="minMax"/>
          <c:max val="6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851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R&amp;D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SummaryTables!$I$82:$I$91</c:f>
              <c:numCache>
                <c:formatCode>0.00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2B-4189-96B6-A781DD59A742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SummaryTables!$I$93:$I$102</c:f>
              <c:numCache>
                <c:formatCode>0.00</c:formatCode>
                <c:ptCount val="10"/>
                <c:pt idx="0">
                  <c:v>0.04</c:v>
                </c:pt>
                <c:pt idx="1">
                  <c:v>0.08</c:v>
                </c:pt>
                <c:pt idx="2">
                  <c:v>0.12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0.54</c:v>
                </c:pt>
                <c:pt idx="7">
                  <c:v>0.36</c:v>
                </c:pt>
                <c:pt idx="8">
                  <c:v>0.12</c:v>
                </c:pt>
                <c:pt idx="9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2B-4189-96B6-A781DD59A742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SummaryTables!$I$104:$I$113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2B-4189-96B6-A781DD59A742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SummaryTables!$I$115:$I$124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2B-4189-96B6-A781DD59A742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SummaryTables!$I$126:$I$135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E2B-4189-96B6-A781DD59A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05839"/>
        <c:axId val="666011599"/>
      </c:scatterChart>
      <c:valAx>
        <c:axId val="66600583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6011599"/>
        <c:crosses val="autoZero"/>
        <c:crossBetween val="midCat"/>
        <c:majorUnit val="1"/>
      </c:valAx>
      <c:valAx>
        <c:axId val="666011599"/>
        <c:scaling>
          <c:orientation val="minMax"/>
          <c:max val="5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600583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R&amp;D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SummaryTables!$I$137:$I$146</c:f>
              <c:numCache>
                <c:formatCode>0.00</c:formatCode>
                <c:ptCount val="1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0.12</c:v>
                </c:pt>
                <c:pt idx="9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FD-412E-A804-A37BFCD15903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SummaryTables!$I$148:$I$157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FD-412E-A804-A37BFCD15903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SummaryTables!$I$159:$I$168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FD-412E-A804-A37BFCD15903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SummaryTables!$I$170:$I$179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FD-412E-A804-A37BFCD1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99119"/>
        <c:axId val="665997679"/>
      </c:scatterChart>
      <c:valAx>
        <c:axId val="66599911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97679"/>
        <c:crosses val="autoZero"/>
        <c:crossBetween val="midCat"/>
        <c:majorUnit val="1"/>
      </c:valAx>
      <c:valAx>
        <c:axId val="665997679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9911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SummaryTables!$J$5:$J$14</c:f>
              <c:numCache>
                <c:formatCode>0.00</c:formatCode>
                <c:ptCount val="10"/>
                <c:pt idx="0">
                  <c:v>0.85000000000000009</c:v>
                </c:pt>
                <c:pt idx="1">
                  <c:v>1.1000000000000001</c:v>
                </c:pt>
                <c:pt idx="2">
                  <c:v>0.9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35-4DE1-95C3-134F583163DD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SummaryTables!$J$16:$J$25</c:f>
              <c:numCache>
                <c:formatCode>0.00</c:formatCode>
                <c:ptCount val="10"/>
                <c:pt idx="0">
                  <c:v>1.1499999999999999</c:v>
                </c:pt>
                <c:pt idx="1">
                  <c:v>1.2</c:v>
                </c:pt>
                <c:pt idx="2">
                  <c:v>0.7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35-4DE1-95C3-134F583163DD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SummaryTables!$J$27:$J$36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0.60000000000000009</c:v>
                </c:pt>
                <c:pt idx="3">
                  <c:v>0.4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35-4DE1-95C3-134F583163DD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SummaryTables!$J$38:$J$47</c:f>
              <c:numCache>
                <c:formatCode>0.00</c:formatCode>
                <c:ptCount val="10"/>
                <c:pt idx="0">
                  <c:v>3.05</c:v>
                </c:pt>
                <c:pt idx="1">
                  <c:v>4.05</c:v>
                </c:pt>
                <c:pt idx="2">
                  <c:v>4.8999999999999995</c:v>
                </c:pt>
                <c:pt idx="3">
                  <c:v>5.3999999999999995</c:v>
                </c:pt>
                <c:pt idx="4">
                  <c:v>5.7</c:v>
                </c:pt>
                <c:pt idx="5">
                  <c:v>5.9</c:v>
                </c:pt>
                <c:pt idx="6">
                  <c:v>5.9</c:v>
                </c:pt>
                <c:pt idx="7">
                  <c:v>4.3</c:v>
                </c:pt>
                <c:pt idx="8">
                  <c:v>1.2</c:v>
                </c:pt>
                <c:pt idx="9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35-4DE1-95C3-134F583163DD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SummaryTables!$J$49:$J$58</c:f>
              <c:numCache>
                <c:formatCode>0.00</c:formatCode>
                <c:ptCount val="10"/>
                <c:pt idx="0">
                  <c:v>3.0250000000000004</c:v>
                </c:pt>
                <c:pt idx="1">
                  <c:v>3.9250000000000003</c:v>
                </c:pt>
                <c:pt idx="2">
                  <c:v>4.05</c:v>
                </c:pt>
                <c:pt idx="3">
                  <c:v>3.6999999999999997</c:v>
                </c:pt>
                <c:pt idx="4">
                  <c:v>2.4</c:v>
                </c:pt>
                <c:pt idx="5">
                  <c:v>2.35</c:v>
                </c:pt>
                <c:pt idx="6">
                  <c:v>3.3000000000000003</c:v>
                </c:pt>
                <c:pt idx="7">
                  <c:v>1.1000000000000001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35-4DE1-95C3-134F583163DD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SummaryTables!$J$60:$J$69</c:f>
              <c:numCache>
                <c:formatCode>0.00</c:formatCode>
                <c:ptCount val="10"/>
                <c:pt idx="0">
                  <c:v>0.5</c:v>
                </c:pt>
                <c:pt idx="1">
                  <c:v>1.1000000000000001</c:v>
                </c:pt>
                <c:pt idx="2">
                  <c:v>0.8</c:v>
                </c:pt>
                <c:pt idx="3">
                  <c:v>0.8</c:v>
                </c:pt>
                <c:pt idx="4">
                  <c:v>0.90000000000000013</c:v>
                </c:pt>
                <c:pt idx="5">
                  <c:v>1.9000000000000001</c:v>
                </c:pt>
                <c:pt idx="6">
                  <c:v>2</c:v>
                </c:pt>
                <c:pt idx="7">
                  <c:v>1.9000000000000001</c:v>
                </c:pt>
                <c:pt idx="8">
                  <c:v>0.5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335-4DE1-95C3-134F583163DD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SummaryTables!$J$71:$J$80</c:f>
              <c:numCache>
                <c:formatCode>0.00</c:formatCode>
                <c:ptCount val="10"/>
                <c:pt idx="0">
                  <c:v>0.30000000000000004</c:v>
                </c:pt>
                <c:pt idx="1">
                  <c:v>0.4</c:v>
                </c:pt>
                <c:pt idx="2">
                  <c:v>0.60000000000000009</c:v>
                </c:pt>
                <c:pt idx="3">
                  <c:v>0.5</c:v>
                </c:pt>
                <c:pt idx="4">
                  <c:v>0.89999999999999991</c:v>
                </c:pt>
                <c:pt idx="5">
                  <c:v>0.89999999999999991</c:v>
                </c:pt>
                <c:pt idx="6">
                  <c:v>0.8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335-4DE1-95C3-134F58316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15439"/>
        <c:axId val="665999119"/>
      </c:scatterChart>
      <c:valAx>
        <c:axId val="66601543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99119"/>
        <c:crosses val="autoZero"/>
        <c:crossBetween val="midCat"/>
        <c:majorUnit val="1"/>
      </c:valAx>
      <c:valAx>
        <c:axId val="665999119"/>
        <c:scaling>
          <c:orientation val="minMax"/>
          <c:max val="6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601543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SummaryTables!$J$82:$J$91</c:f>
              <c:numCache>
                <c:formatCode>0.00</c:formatCode>
                <c:ptCount val="10"/>
                <c:pt idx="0">
                  <c:v>1.7750000000000001</c:v>
                </c:pt>
                <c:pt idx="1">
                  <c:v>2.0500000000000003</c:v>
                </c:pt>
                <c:pt idx="2">
                  <c:v>2.3250000000000002</c:v>
                </c:pt>
                <c:pt idx="3">
                  <c:v>2.625</c:v>
                </c:pt>
                <c:pt idx="4">
                  <c:v>2.5249999999999999</c:v>
                </c:pt>
                <c:pt idx="5">
                  <c:v>2.1749999999999998</c:v>
                </c:pt>
                <c:pt idx="6">
                  <c:v>0.875</c:v>
                </c:pt>
                <c:pt idx="7">
                  <c:v>0.35</c:v>
                </c:pt>
                <c:pt idx="8">
                  <c:v>0.15000000000000002</c:v>
                </c:pt>
                <c:pt idx="9">
                  <c:v>0.15000000000000002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6-4945-A58C-58F7BE743237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SummaryTables!$J$93:$J$102</c:f>
              <c:numCache>
                <c:formatCode>0.00</c:formatCode>
                <c:ptCount val="10"/>
                <c:pt idx="0">
                  <c:v>1.2</c:v>
                </c:pt>
                <c:pt idx="1">
                  <c:v>1.3</c:v>
                </c:pt>
                <c:pt idx="2">
                  <c:v>1.9000000000000001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3.8</c:v>
                </c:pt>
                <c:pt idx="6">
                  <c:v>3.9</c:v>
                </c:pt>
                <c:pt idx="7">
                  <c:v>2.8</c:v>
                </c:pt>
                <c:pt idx="8">
                  <c:v>1.65</c:v>
                </c:pt>
                <c:pt idx="9">
                  <c:v>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C6-4945-A58C-58F7BE743237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SummaryTables!$J$104:$J$113</c:f>
              <c:numCache>
                <c:formatCode>0.00</c:formatCode>
                <c:ptCount val="10"/>
                <c:pt idx="0">
                  <c:v>1.7</c:v>
                </c:pt>
                <c:pt idx="1">
                  <c:v>2</c:v>
                </c:pt>
                <c:pt idx="2">
                  <c:v>2.5</c:v>
                </c:pt>
                <c:pt idx="3">
                  <c:v>1.3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C6-4945-A58C-58F7BE743237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SummaryTables!$J$115:$J$124</c:f>
              <c:numCache>
                <c:formatCode>0.00</c:formatCode>
                <c:ptCount val="10"/>
                <c:pt idx="0">
                  <c:v>1.3</c:v>
                </c:pt>
                <c:pt idx="1">
                  <c:v>1.5</c:v>
                </c:pt>
                <c:pt idx="2">
                  <c:v>2.5350000000000001</c:v>
                </c:pt>
                <c:pt idx="3">
                  <c:v>1.4350000000000001</c:v>
                </c:pt>
                <c:pt idx="4">
                  <c:v>1.06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C6-4945-A58C-58F7BE743237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SummaryTables!$J$126:$J$135</c:f>
              <c:numCache>
                <c:formatCode>0.00</c:formatCode>
                <c:ptCount val="10"/>
                <c:pt idx="0">
                  <c:v>1.5</c:v>
                </c:pt>
                <c:pt idx="1">
                  <c:v>1.7</c:v>
                </c:pt>
                <c:pt idx="2">
                  <c:v>3.2</c:v>
                </c:pt>
                <c:pt idx="3">
                  <c:v>3.9000000000000004</c:v>
                </c:pt>
                <c:pt idx="4">
                  <c:v>3.7000000000000006</c:v>
                </c:pt>
                <c:pt idx="5">
                  <c:v>3.2</c:v>
                </c:pt>
                <c:pt idx="6">
                  <c:v>3.3000000000000003</c:v>
                </c:pt>
                <c:pt idx="7">
                  <c:v>2.2999999999999998</c:v>
                </c:pt>
                <c:pt idx="8">
                  <c:v>2.4</c:v>
                </c:pt>
                <c:pt idx="9">
                  <c:v>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AC6-4945-A58C-58F7BE743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01519"/>
        <c:axId val="666000079"/>
      </c:scatterChart>
      <c:valAx>
        <c:axId val="66600151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6000079"/>
        <c:crosses val="autoZero"/>
        <c:crossBetween val="midCat"/>
        <c:majorUnit val="1"/>
      </c:valAx>
      <c:valAx>
        <c:axId val="666000079"/>
        <c:scaling>
          <c:orientation val="minMax"/>
          <c:max val="5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600151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SummaryTables!$J$137:$J$146</c:f>
              <c:numCache>
                <c:formatCode>0.00</c:formatCode>
                <c:ptCount val="10"/>
                <c:pt idx="0">
                  <c:v>0.96000000000000008</c:v>
                </c:pt>
                <c:pt idx="1">
                  <c:v>1.31</c:v>
                </c:pt>
                <c:pt idx="2">
                  <c:v>1.1599999999999999</c:v>
                </c:pt>
                <c:pt idx="3">
                  <c:v>1.7100000000000002</c:v>
                </c:pt>
                <c:pt idx="4">
                  <c:v>1.6600000000000001</c:v>
                </c:pt>
                <c:pt idx="5">
                  <c:v>1.6600000000000001</c:v>
                </c:pt>
                <c:pt idx="6">
                  <c:v>1.61</c:v>
                </c:pt>
                <c:pt idx="7">
                  <c:v>1.7</c:v>
                </c:pt>
                <c:pt idx="8">
                  <c:v>1.4</c:v>
                </c:pt>
                <c:pt idx="9">
                  <c:v>1.4000000000000001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F6-4853-B7AA-36D76EC75A77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SummaryTables!$J$148:$J$157</c:f>
              <c:numCache>
                <c:formatCode>0.00</c:formatCode>
                <c:ptCount val="10"/>
                <c:pt idx="0">
                  <c:v>0.8</c:v>
                </c:pt>
                <c:pt idx="1">
                  <c:v>1.6</c:v>
                </c:pt>
                <c:pt idx="2">
                  <c:v>1.7</c:v>
                </c:pt>
                <c:pt idx="3">
                  <c:v>1.7</c:v>
                </c:pt>
                <c:pt idx="4">
                  <c:v>1.4</c:v>
                </c:pt>
                <c:pt idx="5">
                  <c:v>1.2</c:v>
                </c:pt>
                <c:pt idx="6">
                  <c:v>1</c:v>
                </c:pt>
                <c:pt idx="7">
                  <c:v>1</c:v>
                </c:pt>
                <c:pt idx="8">
                  <c:v>0.9</c:v>
                </c:pt>
                <c:pt idx="9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F6-4853-B7AA-36D76EC75A77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SummaryTables!$J$159:$J$168</c:f>
              <c:numCache>
                <c:formatCode>0.00</c:formatCode>
                <c:ptCount val="10"/>
                <c:pt idx="0">
                  <c:v>0.75</c:v>
                </c:pt>
                <c:pt idx="1">
                  <c:v>0.8</c:v>
                </c:pt>
                <c:pt idx="2">
                  <c:v>1.35</c:v>
                </c:pt>
                <c:pt idx="3">
                  <c:v>1.45</c:v>
                </c:pt>
                <c:pt idx="4">
                  <c:v>1.65</c:v>
                </c:pt>
                <c:pt idx="5">
                  <c:v>1.45</c:v>
                </c:pt>
                <c:pt idx="6">
                  <c:v>1.45</c:v>
                </c:pt>
                <c:pt idx="7">
                  <c:v>1.35</c:v>
                </c:pt>
                <c:pt idx="8">
                  <c:v>0.75</c:v>
                </c:pt>
                <c:pt idx="9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F6-4853-B7AA-36D76EC75A77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SummaryTables!$J$170:$J$179</c:f>
              <c:numCache>
                <c:formatCode>0.00</c:formatCode>
                <c:ptCount val="10"/>
                <c:pt idx="0">
                  <c:v>0.1</c:v>
                </c:pt>
                <c:pt idx="1">
                  <c:v>0.60000000000000009</c:v>
                </c:pt>
                <c:pt idx="2">
                  <c:v>0.4</c:v>
                </c:pt>
                <c:pt idx="3">
                  <c:v>0.4</c:v>
                </c:pt>
                <c:pt idx="4">
                  <c:v>0.8</c:v>
                </c:pt>
                <c:pt idx="5">
                  <c:v>0.6</c:v>
                </c:pt>
                <c:pt idx="6">
                  <c:v>0.60000000000000009</c:v>
                </c:pt>
                <c:pt idx="7">
                  <c:v>0.60000000000000009</c:v>
                </c:pt>
                <c:pt idx="8">
                  <c:v>0.30000000000000004</c:v>
                </c:pt>
                <c:pt idx="9">
                  <c:v>0.30000000000000004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F6-4853-B7AA-36D76EC75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19279"/>
        <c:axId val="666019759"/>
      </c:scatterChart>
      <c:valAx>
        <c:axId val="66601927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6019759"/>
        <c:crosses val="autoZero"/>
        <c:crossBetween val="midCat"/>
        <c:majorUnit val="1"/>
      </c:valAx>
      <c:valAx>
        <c:axId val="666019759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601927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MT 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ALICE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SummaryTables!$E$183:$E$192</c:f>
              <c:numCache>
                <c:formatCode>0.00</c:formatCode>
                <c:ptCount val="10"/>
                <c:pt idx="0">
                  <c:v>2.6</c:v>
                </c:pt>
                <c:pt idx="1">
                  <c:v>3.2</c:v>
                </c:pt>
                <c:pt idx="2">
                  <c:v>3.8</c:v>
                </c:pt>
                <c:pt idx="3">
                  <c:v>2.7</c:v>
                </c:pt>
                <c:pt idx="4">
                  <c:v>2.8999999999999995</c:v>
                </c:pt>
                <c:pt idx="5">
                  <c:v>3</c:v>
                </c:pt>
                <c:pt idx="6">
                  <c:v>3.5</c:v>
                </c:pt>
                <c:pt idx="7">
                  <c:v>2.6</c:v>
                </c:pt>
                <c:pt idx="8">
                  <c:v>1.6</c:v>
                </c:pt>
                <c:pt idx="9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D5-4ADD-8E50-2E590F2A8A50}"/>
            </c:ext>
          </c:extLst>
        </c:ser>
        <c:ser>
          <c:idx val="1"/>
          <c:order val="1"/>
          <c:tx>
            <c:v>ATLAS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SummaryTables!$F$183:$F$192</c:f>
              <c:numCache>
                <c:formatCode>0.00</c:formatCode>
                <c:ptCount val="10"/>
                <c:pt idx="0">
                  <c:v>0.57499999999999996</c:v>
                </c:pt>
                <c:pt idx="1">
                  <c:v>0.47499999999999998</c:v>
                </c:pt>
                <c:pt idx="2">
                  <c:v>0.45</c:v>
                </c:pt>
                <c:pt idx="3">
                  <c:v>0.79999999999999993</c:v>
                </c:pt>
                <c:pt idx="4">
                  <c:v>1</c:v>
                </c:pt>
                <c:pt idx="5">
                  <c:v>1.05</c:v>
                </c:pt>
                <c:pt idx="6">
                  <c:v>0.60000000000000009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D5-4ADD-8E50-2E590F2A8A50}"/>
            </c:ext>
          </c:extLst>
        </c:ser>
        <c:ser>
          <c:idx val="2"/>
          <c:order val="2"/>
          <c:tx>
            <c:v>LHCb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SummaryTables!$G$183:$G$192</c:f>
              <c:numCache>
                <c:formatCode>0.00</c:formatCode>
                <c:ptCount val="10"/>
                <c:pt idx="0">
                  <c:v>6.6000000000000005</c:v>
                </c:pt>
                <c:pt idx="1">
                  <c:v>9</c:v>
                </c:pt>
                <c:pt idx="2">
                  <c:v>8.1999999999999993</c:v>
                </c:pt>
                <c:pt idx="3">
                  <c:v>7.6</c:v>
                </c:pt>
                <c:pt idx="4">
                  <c:v>6.3999999999999986</c:v>
                </c:pt>
                <c:pt idx="5">
                  <c:v>7.3999999999999986</c:v>
                </c:pt>
                <c:pt idx="6">
                  <c:v>8.2999999999999989</c:v>
                </c:pt>
                <c:pt idx="7">
                  <c:v>5</c:v>
                </c:pt>
                <c:pt idx="8">
                  <c:v>0.2</c:v>
                </c:pt>
                <c:pt idx="9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D5-4ADD-8E50-2E590F2A8A50}"/>
            </c:ext>
          </c:extLst>
        </c:ser>
        <c:ser>
          <c:idx val="3"/>
          <c:order val="3"/>
          <c:tx>
            <c:v>PDP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SummaryTables!$H$183:$H$192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D5-4ADD-8E50-2E590F2A8A50}"/>
            </c:ext>
          </c:extLst>
        </c:ser>
        <c:ser>
          <c:idx val="4"/>
          <c:order val="4"/>
          <c:tx>
            <c:v>R&amp;D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SummaryTables!$I$183:$I$192</c:f>
              <c:numCache>
                <c:formatCode>0.00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D5-4ADD-8E50-2E590F2A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22639"/>
        <c:axId val="666023119"/>
      </c:scatterChart>
      <c:valAx>
        <c:axId val="66602263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6023119"/>
        <c:crosses val="autoZero"/>
        <c:crossBetween val="midCat"/>
        <c:majorUnit val="1"/>
      </c:valAx>
      <c:valAx>
        <c:axId val="6660231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602263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ALICE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SummaryTables!$E$82:$E$91</c:f>
              <c:numCache>
                <c:formatCode>0.00</c:formatCode>
                <c:ptCount val="1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D8-4615-8AC7-8EEBDF0D6CA1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SummaryTables!$E$93:$E$102</c:f>
              <c:numCache>
                <c:formatCode>0.00</c:formatCode>
                <c:ptCount val="10"/>
                <c:pt idx="0">
                  <c:v>7.0000000000000007E-2</c:v>
                </c:pt>
                <c:pt idx="1">
                  <c:v>0.14000000000000001</c:v>
                </c:pt>
                <c:pt idx="2">
                  <c:v>0.41000000000000003</c:v>
                </c:pt>
                <c:pt idx="3">
                  <c:v>0.94499999999999995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0.94499999999999995</c:v>
                </c:pt>
                <c:pt idx="7">
                  <c:v>0.63</c:v>
                </c:pt>
                <c:pt idx="8">
                  <c:v>0.21</c:v>
                </c:pt>
                <c:pt idx="9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D8-4615-8AC7-8EEBDF0D6CA1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SummaryTables!$E$104:$E$113</c:f>
              <c:numCache>
                <c:formatCode>0.00</c:formatCode>
                <c:ptCount val="10"/>
                <c:pt idx="0">
                  <c:v>0.7</c:v>
                </c:pt>
                <c:pt idx="1">
                  <c:v>1</c:v>
                </c:pt>
                <c:pt idx="2">
                  <c:v>0.5</c:v>
                </c:pt>
                <c:pt idx="3">
                  <c:v>0.3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D8-4615-8AC7-8EEBDF0D6CA1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SummaryTables!$E$115:$E$124</c:f>
              <c:numCache>
                <c:formatCode>0.00</c:formatCode>
                <c:ptCount val="10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D8-4615-8AC7-8EEBDF0D6CA1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SummaryTables!$E$126:$E$135</c:f>
              <c:numCache>
                <c:formatCode>0.00</c:formatCode>
                <c:ptCount val="10"/>
                <c:pt idx="0">
                  <c:v>0.5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3D8-4615-8AC7-8EEBDF0D6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45839"/>
        <c:axId val="665942479"/>
      </c:scatterChart>
      <c:valAx>
        <c:axId val="66594583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42479"/>
        <c:crosses val="autoZero"/>
        <c:crossBetween val="midCat"/>
        <c:majorUnit val="1"/>
      </c:valAx>
      <c:valAx>
        <c:axId val="665942479"/>
        <c:scaling>
          <c:orientation val="minMax"/>
          <c:max val="5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4583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 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ALICE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SummaryTables!$E$193:$E$202</c:f>
              <c:numCache>
                <c:formatCode>0.00</c:formatCode>
                <c:ptCount val="10"/>
                <c:pt idx="0">
                  <c:v>2.0700000000000003</c:v>
                </c:pt>
                <c:pt idx="1">
                  <c:v>2.84</c:v>
                </c:pt>
                <c:pt idx="2">
                  <c:v>2.91</c:v>
                </c:pt>
                <c:pt idx="3">
                  <c:v>2.645</c:v>
                </c:pt>
                <c:pt idx="4">
                  <c:v>2.4449999999999998</c:v>
                </c:pt>
                <c:pt idx="5">
                  <c:v>2.4449999999999998</c:v>
                </c:pt>
                <c:pt idx="6">
                  <c:v>1.9449999999999998</c:v>
                </c:pt>
                <c:pt idx="7">
                  <c:v>1.63</c:v>
                </c:pt>
                <c:pt idx="8">
                  <c:v>1.21</c:v>
                </c:pt>
                <c:pt idx="9">
                  <c:v>1.07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70-4695-9E3C-9C1EEA6CC93C}"/>
            </c:ext>
          </c:extLst>
        </c:ser>
        <c:ser>
          <c:idx val="1"/>
          <c:order val="1"/>
          <c:tx>
            <c:v>ATLAS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SummaryTables!$F$193:$F$202</c:f>
              <c:numCache>
                <c:formatCode>0.00</c:formatCode>
                <c:ptCount val="10"/>
                <c:pt idx="0">
                  <c:v>0.39500000000000002</c:v>
                </c:pt>
                <c:pt idx="1">
                  <c:v>0.39</c:v>
                </c:pt>
                <c:pt idx="2">
                  <c:v>0.92</c:v>
                </c:pt>
                <c:pt idx="3">
                  <c:v>1.73</c:v>
                </c:pt>
                <c:pt idx="4">
                  <c:v>1.0549999999999999</c:v>
                </c:pt>
                <c:pt idx="5">
                  <c:v>1.145</c:v>
                </c:pt>
                <c:pt idx="6">
                  <c:v>0.94500000000000006</c:v>
                </c:pt>
                <c:pt idx="7">
                  <c:v>0.92999999999999994</c:v>
                </c:pt>
                <c:pt idx="8">
                  <c:v>0.76</c:v>
                </c:pt>
                <c:pt idx="9">
                  <c:v>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70-4695-9E3C-9C1EEA6CC93C}"/>
            </c:ext>
          </c:extLst>
        </c:ser>
        <c:ser>
          <c:idx val="2"/>
          <c:order val="2"/>
          <c:tx>
            <c:v>LHCb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SummaryTables!$G$193:$G$202</c:f>
              <c:numCache>
                <c:formatCode>0.00</c:formatCode>
                <c:ptCount val="10"/>
                <c:pt idx="0">
                  <c:v>4.87</c:v>
                </c:pt>
                <c:pt idx="1">
                  <c:v>5.1400000000000006</c:v>
                </c:pt>
                <c:pt idx="2">
                  <c:v>6.41</c:v>
                </c:pt>
                <c:pt idx="3">
                  <c:v>6.8450000000000006</c:v>
                </c:pt>
                <c:pt idx="4">
                  <c:v>6.7449999999999992</c:v>
                </c:pt>
                <c:pt idx="5">
                  <c:v>4.9449999999999994</c:v>
                </c:pt>
                <c:pt idx="6">
                  <c:v>4.5449999999999999</c:v>
                </c:pt>
                <c:pt idx="7">
                  <c:v>2.4299999999999997</c:v>
                </c:pt>
                <c:pt idx="8">
                  <c:v>2.0099999999999998</c:v>
                </c:pt>
                <c:pt idx="9">
                  <c:v>1.77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70-4695-9E3C-9C1EEA6CC93C}"/>
            </c:ext>
          </c:extLst>
        </c:ser>
        <c:ser>
          <c:idx val="3"/>
          <c:order val="3"/>
          <c:tx>
            <c:v>PDP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SummaryTables!$H$193:$H$202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70-4695-9E3C-9C1EEA6CC93C}"/>
            </c:ext>
          </c:extLst>
        </c:ser>
        <c:ser>
          <c:idx val="4"/>
          <c:order val="4"/>
          <c:tx>
            <c:v>R&amp;D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SummaryTables!$I$193:$I$202</c:f>
              <c:numCache>
                <c:formatCode>0.00</c:formatCode>
                <c:ptCount val="10"/>
                <c:pt idx="0">
                  <c:v>0.14000000000000001</c:v>
                </c:pt>
                <c:pt idx="1">
                  <c:v>0.18</c:v>
                </c:pt>
                <c:pt idx="2">
                  <c:v>2.2199999999999998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2.46</c:v>
                </c:pt>
                <c:pt idx="8">
                  <c:v>2.2199999999999998</c:v>
                </c:pt>
                <c:pt idx="9">
                  <c:v>2.14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D70-4695-9E3C-9C1EEA6C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34159"/>
        <c:axId val="666044239"/>
      </c:scatterChart>
      <c:valAx>
        <c:axId val="66603415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6044239"/>
        <c:crosses val="autoZero"/>
        <c:crossBetween val="midCat"/>
        <c:majorUnit val="1"/>
      </c:valAx>
      <c:valAx>
        <c:axId val="66604423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60341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CT 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ALICE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SummaryTables!$E$203:$E$212</c:f>
              <c:numCache>
                <c:formatCode>0.00</c:formatCode>
                <c:ptCount val="10"/>
                <c:pt idx="0">
                  <c:v>3.5000000000000003E-2</c:v>
                </c:pt>
                <c:pt idx="1">
                  <c:v>7.0000000000000007E-2</c:v>
                </c:pt>
                <c:pt idx="2">
                  <c:v>0.60499999999999998</c:v>
                </c:pt>
                <c:pt idx="3">
                  <c:v>0.81499999999999995</c:v>
                </c:pt>
                <c:pt idx="4">
                  <c:v>0.81499999999999995</c:v>
                </c:pt>
                <c:pt idx="5">
                  <c:v>0.81499999999999995</c:v>
                </c:pt>
                <c:pt idx="6">
                  <c:v>0.81499999999999995</c:v>
                </c:pt>
                <c:pt idx="7">
                  <c:v>0.81499999999999995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3F-4836-96B3-75F130ECA44E}"/>
            </c:ext>
          </c:extLst>
        </c:ser>
        <c:ser>
          <c:idx val="1"/>
          <c:order val="1"/>
          <c:tx>
            <c:v>ATLAS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SummaryTables!$F$203:$F$212</c:f>
              <c:numCache>
                <c:formatCode>0.00</c:formatCode>
                <c:ptCount val="10"/>
                <c:pt idx="0">
                  <c:v>0.17</c:v>
                </c:pt>
                <c:pt idx="1">
                  <c:v>0.18</c:v>
                </c:pt>
                <c:pt idx="2">
                  <c:v>0.29000000000000004</c:v>
                </c:pt>
                <c:pt idx="3">
                  <c:v>0.4</c:v>
                </c:pt>
                <c:pt idx="4">
                  <c:v>0.65</c:v>
                </c:pt>
                <c:pt idx="5">
                  <c:v>0.45</c:v>
                </c:pt>
                <c:pt idx="6">
                  <c:v>0.4</c:v>
                </c:pt>
                <c:pt idx="7">
                  <c:v>0.39</c:v>
                </c:pt>
                <c:pt idx="8">
                  <c:v>0.26</c:v>
                </c:pt>
                <c:pt idx="9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3F-4836-96B3-75F130ECA44E}"/>
            </c:ext>
          </c:extLst>
        </c:ser>
        <c:ser>
          <c:idx val="2"/>
          <c:order val="2"/>
          <c:tx>
            <c:v>LHCb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SummaryTables!$G$203:$G$212</c:f>
              <c:numCache>
                <c:formatCode>0.00</c:formatCode>
                <c:ptCount val="10"/>
                <c:pt idx="0">
                  <c:v>1.6350000000000002</c:v>
                </c:pt>
                <c:pt idx="1">
                  <c:v>3.07</c:v>
                </c:pt>
                <c:pt idx="2">
                  <c:v>2.9049999999999998</c:v>
                </c:pt>
                <c:pt idx="3">
                  <c:v>3.1149999999999998</c:v>
                </c:pt>
                <c:pt idx="4">
                  <c:v>2.915</c:v>
                </c:pt>
                <c:pt idx="5">
                  <c:v>2.7150000000000003</c:v>
                </c:pt>
                <c:pt idx="6">
                  <c:v>2.5150000000000001</c:v>
                </c:pt>
                <c:pt idx="7">
                  <c:v>2.5150000000000001</c:v>
                </c:pt>
                <c:pt idx="8">
                  <c:v>2.0099999999999998</c:v>
                </c:pt>
                <c:pt idx="9">
                  <c:v>1.7100000000000002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3F-4836-96B3-75F130ECA44E}"/>
            </c:ext>
          </c:extLst>
        </c:ser>
        <c:ser>
          <c:idx val="3"/>
          <c:order val="3"/>
          <c:tx>
            <c:v>PDP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SummaryTables!$H$203:$H$212</c:f>
              <c:numCache>
                <c:formatCode>0.00</c:formatCode>
                <c:ptCount val="10"/>
                <c:pt idx="0">
                  <c:v>0.75</c:v>
                </c:pt>
                <c:pt idx="1">
                  <c:v>0.95</c:v>
                </c:pt>
                <c:pt idx="2">
                  <c:v>0.75</c:v>
                </c:pt>
                <c:pt idx="3">
                  <c:v>0.75</c:v>
                </c:pt>
                <c:pt idx="4">
                  <c:v>0.95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3F-4836-96B3-75F130ECA44E}"/>
            </c:ext>
          </c:extLst>
        </c:ser>
        <c:ser>
          <c:idx val="4"/>
          <c:order val="4"/>
          <c:tx>
            <c:v>R&amp;D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SummaryTables!$I$203:$I$212</c:f>
              <c:numCache>
                <c:formatCode>0.00</c:formatCode>
                <c:ptCount val="1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0.12</c:v>
                </c:pt>
                <c:pt idx="9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3F-4836-96B3-75F130EC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28879"/>
        <c:axId val="666031759"/>
      </c:scatterChart>
      <c:valAx>
        <c:axId val="66602887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6031759"/>
        <c:crosses val="autoZero"/>
        <c:crossBetween val="midCat"/>
        <c:majorUnit val="1"/>
      </c:valAx>
      <c:valAx>
        <c:axId val="66603175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602887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ALICE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SummaryTables!$E$137:$E$146</c:f>
              <c:numCache>
                <c:formatCode>0.00</c:formatCode>
                <c:ptCount val="10"/>
                <c:pt idx="0">
                  <c:v>3.5000000000000003E-2</c:v>
                </c:pt>
                <c:pt idx="1">
                  <c:v>7.0000000000000007E-2</c:v>
                </c:pt>
                <c:pt idx="2">
                  <c:v>0.105</c:v>
                </c:pt>
                <c:pt idx="3">
                  <c:v>0.315</c:v>
                </c:pt>
                <c:pt idx="4">
                  <c:v>0.315</c:v>
                </c:pt>
                <c:pt idx="5">
                  <c:v>0.315</c:v>
                </c:pt>
                <c:pt idx="6">
                  <c:v>0.315</c:v>
                </c:pt>
                <c:pt idx="7">
                  <c:v>0.315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55-44D5-B68E-88B98935CA17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SummaryTables!$E$148:$E$157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55-44D5-B68E-88B98935CA17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SummaryTables!$E$159:$E$168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55-44D5-B68E-88B98935CA17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SummaryTables!$E$170:$E$179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55-44D5-B68E-88B98935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41999"/>
        <c:axId val="665944879"/>
      </c:scatterChart>
      <c:valAx>
        <c:axId val="66594199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44879"/>
        <c:crosses val="autoZero"/>
        <c:crossBetween val="midCat"/>
        <c:majorUnit val="1"/>
      </c:valAx>
      <c:valAx>
        <c:axId val="665944879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419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ATLAS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SummaryTables!$F$5:$F$14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6B-4D2C-A3F6-2B905321E2CE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SummaryTables!$F$16:$F$25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6B-4D2C-A3F6-2B905321E2CE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SummaryTables!$F$27:$F$36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6B-4D2C-A3F6-2B905321E2CE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SummaryTables!$F$38:$F$47</c:f>
              <c:numCache>
                <c:formatCode>0.00</c:formatCode>
                <c:ptCount val="10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6B-4D2C-A3F6-2B905321E2CE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SummaryTables!$F$49:$F$58</c:f>
              <c:numCache>
                <c:formatCode>0.00</c:formatCode>
                <c:ptCount val="10"/>
                <c:pt idx="0">
                  <c:v>0.32500000000000001</c:v>
                </c:pt>
                <c:pt idx="1">
                  <c:v>0.22500000000000001</c:v>
                </c:pt>
                <c:pt idx="2">
                  <c:v>0.45</c:v>
                </c:pt>
                <c:pt idx="3">
                  <c:v>0.79999999999999993</c:v>
                </c:pt>
                <c:pt idx="4">
                  <c:v>1</c:v>
                </c:pt>
                <c:pt idx="5">
                  <c:v>0.05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16B-4D2C-A3F6-2B905321E2CE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SummaryTables!$F$60:$F$69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0.4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16B-4D2C-A3F6-2B905321E2CE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SummaryTables!$F$71:$F$80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16B-4D2C-A3F6-2B905321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36719"/>
        <c:axId val="665953519"/>
      </c:scatterChart>
      <c:valAx>
        <c:axId val="66593671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53519"/>
        <c:crosses val="autoZero"/>
        <c:crossBetween val="midCat"/>
        <c:majorUnit val="1"/>
      </c:valAx>
      <c:valAx>
        <c:axId val="665953519"/>
        <c:scaling>
          <c:orientation val="minMax"/>
          <c:max val="6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3671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ATLAS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SummaryTables!$F$82:$F$91</c:f>
              <c:numCache>
                <c:formatCode>0.00</c:formatCode>
                <c:ptCount val="10"/>
                <c:pt idx="0">
                  <c:v>0.27500000000000002</c:v>
                </c:pt>
                <c:pt idx="1">
                  <c:v>0.35000000000000003</c:v>
                </c:pt>
                <c:pt idx="2">
                  <c:v>0.82500000000000007</c:v>
                </c:pt>
                <c:pt idx="3">
                  <c:v>0.92500000000000004</c:v>
                </c:pt>
                <c:pt idx="4">
                  <c:v>0.42499999999999999</c:v>
                </c:pt>
                <c:pt idx="5">
                  <c:v>0.47500000000000003</c:v>
                </c:pt>
                <c:pt idx="6">
                  <c:v>0.27500000000000002</c:v>
                </c:pt>
                <c:pt idx="7">
                  <c:v>0.25</c:v>
                </c:pt>
                <c:pt idx="8">
                  <c:v>0.05</c:v>
                </c:pt>
                <c:pt idx="9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84-48CA-B9FA-05131BDE9AAD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SummaryTables!$F$93:$F$102</c:f>
              <c:numCache>
                <c:formatCode>0.00</c:formatCode>
                <c:ptCount val="10"/>
                <c:pt idx="0">
                  <c:v>0.12000000000000001</c:v>
                </c:pt>
                <c:pt idx="1">
                  <c:v>0.04</c:v>
                </c:pt>
                <c:pt idx="2">
                  <c:v>0.06</c:v>
                </c:pt>
                <c:pt idx="3">
                  <c:v>0.37</c:v>
                </c:pt>
                <c:pt idx="4">
                  <c:v>0.37</c:v>
                </c:pt>
                <c:pt idx="5">
                  <c:v>0.27</c:v>
                </c:pt>
                <c:pt idx="6">
                  <c:v>0.27</c:v>
                </c:pt>
                <c:pt idx="7">
                  <c:v>0.18</c:v>
                </c:pt>
                <c:pt idx="8">
                  <c:v>0.11</c:v>
                </c:pt>
                <c:pt idx="9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84-48CA-B9FA-05131BDE9AAD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SummaryTables!$F$104:$F$113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84-48CA-B9FA-05131BDE9AAD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SummaryTables!$F$115:$F$124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6.0000000000000005E-2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84-48CA-B9FA-05131BDE9AAD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SummaryTables!$F$126:$F$135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0.4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84-48CA-B9FA-05131BDE9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57359"/>
        <c:axId val="665941039"/>
      </c:scatterChart>
      <c:valAx>
        <c:axId val="66595735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41039"/>
        <c:crosses val="autoZero"/>
        <c:crossBetween val="midCat"/>
        <c:majorUnit val="1"/>
      </c:valAx>
      <c:valAx>
        <c:axId val="665941039"/>
        <c:scaling>
          <c:orientation val="minMax"/>
          <c:max val="5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573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ATLAS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SummaryTables!$F$137:$F$146</c:f>
              <c:numCache>
                <c:formatCode>0.00</c:formatCode>
                <c:ptCount val="10"/>
                <c:pt idx="0">
                  <c:v>0.17</c:v>
                </c:pt>
                <c:pt idx="1">
                  <c:v>0.13</c:v>
                </c:pt>
                <c:pt idx="2">
                  <c:v>0.19</c:v>
                </c:pt>
                <c:pt idx="3">
                  <c:v>0.2</c:v>
                </c:pt>
                <c:pt idx="4">
                  <c:v>0.25</c:v>
                </c:pt>
                <c:pt idx="5">
                  <c:v>0.25</c:v>
                </c:pt>
                <c:pt idx="6">
                  <c:v>0.2</c:v>
                </c:pt>
                <c:pt idx="7">
                  <c:v>0.29000000000000004</c:v>
                </c:pt>
                <c:pt idx="8">
                  <c:v>0.26</c:v>
                </c:pt>
                <c:pt idx="9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79-4CC5-B9DE-38AC32AA5B61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SummaryTables!$F$148:$F$157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79-4CC5-B9DE-38AC32AA5B61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SummaryTables!$F$159:$F$168</c:f>
              <c:numCache>
                <c:formatCode>0.00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79-4CC5-B9DE-38AC32AA5B61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SummaryTables!$F$170:$F$179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79-4CC5-B9DE-38AC32AA5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60719"/>
        <c:axId val="665964559"/>
      </c:scatterChart>
      <c:valAx>
        <c:axId val="66596071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64559"/>
        <c:crosses val="autoZero"/>
        <c:crossBetween val="midCat"/>
        <c:majorUnit val="1"/>
      </c:valAx>
      <c:valAx>
        <c:axId val="665964559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6071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LHCb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SummaryTables!$G$5:$G$14</c:f>
              <c:numCache>
                <c:formatCode>0.00</c:formatCode>
                <c:ptCount val="10"/>
                <c:pt idx="0">
                  <c:v>0.60000000000000009</c:v>
                </c:pt>
                <c:pt idx="1">
                  <c:v>0.60000000000000009</c:v>
                </c:pt>
                <c:pt idx="2">
                  <c:v>0.4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10-4C07-9193-2621BC8E5CAB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SummaryTables!$G$16:$G$25</c:f>
              <c:numCache>
                <c:formatCode>0.00</c:formatCode>
                <c:ptCount val="10"/>
                <c:pt idx="0">
                  <c:v>0.89999999999999991</c:v>
                </c:pt>
                <c:pt idx="1">
                  <c:v>0.7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10-4C07-9193-2621BC8E5CAB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SummaryTables!$G$27:$G$36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0.60000000000000009</c:v>
                </c:pt>
                <c:pt idx="3">
                  <c:v>0.4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10-4C07-9193-2621BC8E5CAB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SummaryTables!$G$38:$G$47</c:f>
              <c:numCache>
                <c:formatCode>0.00</c:formatCode>
                <c:ptCount val="10"/>
                <c:pt idx="0">
                  <c:v>1.7</c:v>
                </c:pt>
                <c:pt idx="1">
                  <c:v>2.6999999999999997</c:v>
                </c:pt>
                <c:pt idx="2">
                  <c:v>3.3</c:v>
                </c:pt>
                <c:pt idx="3">
                  <c:v>3.3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2.6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10-4C07-9193-2621BC8E5CAB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SummaryTables!$G$49:$G$58</c:f>
              <c:numCache>
                <c:formatCode>0.00</c:formatCode>
                <c:ptCount val="10"/>
                <c:pt idx="0">
                  <c:v>1.7000000000000002</c:v>
                </c:pt>
                <c:pt idx="1">
                  <c:v>2.7</c:v>
                </c:pt>
                <c:pt idx="2">
                  <c:v>2.5999999999999996</c:v>
                </c:pt>
                <c:pt idx="3">
                  <c:v>2.4</c:v>
                </c:pt>
                <c:pt idx="4">
                  <c:v>1.1000000000000001</c:v>
                </c:pt>
                <c:pt idx="5">
                  <c:v>2.1</c:v>
                </c:pt>
                <c:pt idx="6">
                  <c:v>3.1</c:v>
                </c:pt>
                <c:pt idx="7">
                  <c:v>1.1000000000000001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10-4C07-9193-2621BC8E5CAB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SummaryTables!$G$60:$G$69</c:f>
              <c:numCache>
                <c:formatCode>0.00</c:formatCode>
                <c:ptCount val="10"/>
                <c:pt idx="0">
                  <c:v>0.5</c:v>
                </c:pt>
                <c:pt idx="1">
                  <c:v>1.1000000000000001</c:v>
                </c:pt>
                <c:pt idx="2">
                  <c:v>0.8</c:v>
                </c:pt>
                <c:pt idx="3">
                  <c:v>0.8</c:v>
                </c:pt>
                <c:pt idx="4">
                  <c:v>0.60000000000000009</c:v>
                </c:pt>
                <c:pt idx="5">
                  <c:v>0.60000000000000009</c:v>
                </c:pt>
                <c:pt idx="6">
                  <c:v>0.60000000000000009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10-4C07-9193-2621BC8E5CAB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SummaryTables!$G$71:$G$80</c:f>
              <c:numCache>
                <c:formatCode>0.00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0.30000000000000004</c:v>
                </c:pt>
                <c:pt idx="3">
                  <c:v>0.30000000000000004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10-4C07-9193-2621BC8E5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64079"/>
        <c:axId val="665965039"/>
      </c:scatterChart>
      <c:valAx>
        <c:axId val="66596407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65039"/>
        <c:crosses val="autoZero"/>
        <c:crossBetween val="midCat"/>
        <c:majorUnit val="1"/>
      </c:valAx>
      <c:valAx>
        <c:axId val="665965039"/>
        <c:scaling>
          <c:orientation val="minMax"/>
          <c:max val="6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6407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LHCb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SummaryTables!$G$82:$G$91</c:f>
              <c:numCache>
                <c:formatCode>0.00</c:formatCode>
                <c:ptCount val="10"/>
                <c:pt idx="0">
                  <c:v>0.9</c:v>
                </c:pt>
                <c:pt idx="1">
                  <c:v>1.1000000000000001</c:v>
                </c:pt>
                <c:pt idx="2">
                  <c:v>0.9</c:v>
                </c:pt>
                <c:pt idx="3">
                  <c:v>1.6</c:v>
                </c:pt>
                <c:pt idx="4">
                  <c:v>1.5</c:v>
                </c:pt>
                <c:pt idx="5">
                  <c:v>1.0999999999999999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D9-4B41-9035-21B0A691369E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SummaryTables!$G$93:$G$102</c:f>
              <c:numCache>
                <c:formatCode>0.00</c:formatCode>
                <c:ptCount val="10"/>
                <c:pt idx="0">
                  <c:v>0.97</c:v>
                </c:pt>
                <c:pt idx="1">
                  <c:v>1.04</c:v>
                </c:pt>
                <c:pt idx="2">
                  <c:v>1.31</c:v>
                </c:pt>
                <c:pt idx="3">
                  <c:v>2.7449999999999997</c:v>
                </c:pt>
                <c:pt idx="4">
                  <c:v>2.7449999999999997</c:v>
                </c:pt>
                <c:pt idx="5">
                  <c:v>2.0449999999999999</c:v>
                </c:pt>
                <c:pt idx="6">
                  <c:v>2.145</c:v>
                </c:pt>
                <c:pt idx="7">
                  <c:v>1.63</c:v>
                </c:pt>
                <c:pt idx="8">
                  <c:v>1.21</c:v>
                </c:pt>
                <c:pt idx="9">
                  <c:v>1.07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D9-4B41-9035-21B0A691369E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SummaryTables!$G$104:$G$113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D9-4B41-9035-21B0A691369E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SummaryTables!$G$115:$G$124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D9-4B41-9035-21B0A691369E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SummaryTables!$G$126:$G$135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2.2000000000000002</c:v>
                </c:pt>
                <c:pt idx="3">
                  <c:v>2.5000000000000004</c:v>
                </c:pt>
                <c:pt idx="4">
                  <c:v>2.5000000000000004</c:v>
                </c:pt>
                <c:pt idx="5">
                  <c:v>1.8</c:v>
                </c:pt>
                <c:pt idx="6">
                  <c:v>1.9000000000000001</c:v>
                </c:pt>
                <c:pt idx="7">
                  <c:v>0.79999999999999993</c:v>
                </c:pt>
                <c:pt idx="8">
                  <c:v>0.79999999999999993</c:v>
                </c:pt>
                <c:pt idx="9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D9-4B41-9035-21B0A6913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77039"/>
        <c:axId val="665978479"/>
      </c:scatterChart>
      <c:valAx>
        <c:axId val="66597703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78479"/>
        <c:crosses val="autoZero"/>
        <c:crossBetween val="midCat"/>
        <c:majorUnit val="1"/>
      </c:valAx>
      <c:valAx>
        <c:axId val="665978479"/>
        <c:scaling>
          <c:orientation val="minMax"/>
          <c:max val="5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7703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LHCb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SummaryTables!$G$137:$G$146</c:f>
              <c:numCache>
                <c:formatCode>0.00</c:formatCode>
                <c:ptCount val="10"/>
                <c:pt idx="0">
                  <c:v>0.7350000000000001</c:v>
                </c:pt>
                <c:pt idx="1">
                  <c:v>1.07</c:v>
                </c:pt>
                <c:pt idx="2">
                  <c:v>0.80499999999999994</c:v>
                </c:pt>
                <c:pt idx="3">
                  <c:v>1.0150000000000001</c:v>
                </c:pt>
                <c:pt idx="4">
                  <c:v>0.91500000000000004</c:v>
                </c:pt>
                <c:pt idx="5">
                  <c:v>0.91500000000000004</c:v>
                </c:pt>
                <c:pt idx="6">
                  <c:v>0.91500000000000004</c:v>
                </c:pt>
                <c:pt idx="7">
                  <c:v>0.91499999999999992</c:v>
                </c:pt>
                <c:pt idx="8">
                  <c:v>0.80999999999999994</c:v>
                </c:pt>
                <c:pt idx="9">
                  <c:v>0.51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C0-461E-B15F-A1630946A53A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SummaryTables!$G$148:$G$157</c:f>
              <c:numCache>
                <c:formatCode>0.00</c:formatCode>
                <c:ptCount val="10"/>
                <c:pt idx="0">
                  <c:v>0.8</c:v>
                </c:pt>
                <c:pt idx="1">
                  <c:v>1.6</c:v>
                </c:pt>
                <c:pt idx="2">
                  <c:v>1.7</c:v>
                </c:pt>
                <c:pt idx="3">
                  <c:v>1.7</c:v>
                </c:pt>
                <c:pt idx="4">
                  <c:v>1.4</c:v>
                </c:pt>
                <c:pt idx="5">
                  <c:v>1.2</c:v>
                </c:pt>
                <c:pt idx="6">
                  <c:v>1</c:v>
                </c:pt>
                <c:pt idx="7">
                  <c:v>1</c:v>
                </c:pt>
                <c:pt idx="8">
                  <c:v>0.9</c:v>
                </c:pt>
                <c:pt idx="9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C0-461E-B15F-A1630946A53A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SummaryTables!$G$159:$G$168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C0-461E-B15F-A1630946A53A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SummaryTables!$G$170:$G$179</c:f>
              <c:numCache>
                <c:formatCode>0.00</c:formatCode>
                <c:ptCount val="10"/>
                <c:pt idx="0">
                  <c:v>0.1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0.6</c:v>
                </c:pt>
                <c:pt idx="6">
                  <c:v>0.60000000000000009</c:v>
                </c:pt>
                <c:pt idx="7">
                  <c:v>0.60000000000000009</c:v>
                </c:pt>
                <c:pt idx="8">
                  <c:v>0.30000000000000004</c:v>
                </c:pt>
                <c:pt idx="9">
                  <c:v>0.30000000000000004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C0-461E-B15F-A1630946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976559"/>
        <c:axId val="665970319"/>
      </c:scatterChart>
      <c:valAx>
        <c:axId val="665976559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5970319"/>
        <c:crosses val="autoZero"/>
        <c:crossBetween val="midCat"/>
        <c:majorUnit val="1"/>
      </c:valAx>
      <c:valAx>
        <c:axId val="665970319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9765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127000</xdr:rowOff>
    </xdr:from>
    <xdr:to>
      <xdr:col>10</xdr:col>
      <xdr:colOff>127000</xdr:colOff>
      <xdr:row>21</xdr:row>
      <xdr:rowOff>0</xdr:rowOff>
    </xdr:to>
    <xdr:graphicFrame macro="">
      <xdr:nvGraphicFramePr>
        <xdr:cNvPr id="201" name="Chart 200">
          <a:extLst>
            <a:ext uri="{FF2B5EF4-FFF2-40B4-BE49-F238E27FC236}">
              <a16:creationId xmlns:a16="http://schemas.microsoft.com/office/drawing/2014/main" id="{0EF9BC98-92D2-5442-DD30-5FCE1E996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254000</xdr:colOff>
      <xdr:row>0</xdr:row>
      <xdr:rowOff>127000</xdr:rowOff>
    </xdr:from>
    <xdr:to>
      <xdr:col>20</xdr:col>
      <xdr:colOff>254000</xdr:colOff>
      <xdr:row>21</xdr:row>
      <xdr:rowOff>0</xdr:rowOff>
    </xdr:to>
    <xdr:graphicFrame macro="">
      <xdr:nvGraphicFramePr>
        <xdr:cNvPr id="202" name="Chart 201">
          <a:extLst>
            <a:ext uri="{FF2B5EF4-FFF2-40B4-BE49-F238E27FC236}">
              <a16:creationId xmlns:a16="http://schemas.microsoft.com/office/drawing/2014/main" id="{E7CF643A-3FF0-84D4-49DD-7F2B9904C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381000</xdr:colOff>
      <xdr:row>0</xdr:row>
      <xdr:rowOff>127000</xdr:rowOff>
    </xdr:from>
    <xdr:to>
      <xdr:col>30</xdr:col>
      <xdr:colOff>381000</xdr:colOff>
      <xdr:row>21</xdr:row>
      <xdr:rowOff>0</xdr:rowOff>
    </xdr:to>
    <xdr:graphicFrame macro="">
      <xdr:nvGraphicFramePr>
        <xdr:cNvPr id="203" name="Chart 202">
          <a:extLst>
            <a:ext uri="{FF2B5EF4-FFF2-40B4-BE49-F238E27FC236}">
              <a16:creationId xmlns:a16="http://schemas.microsoft.com/office/drawing/2014/main" id="{7DD68EF7-9E8E-BB84-931C-BCB402443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127000</xdr:colOff>
      <xdr:row>21</xdr:row>
      <xdr:rowOff>127000</xdr:rowOff>
    </xdr:from>
    <xdr:to>
      <xdr:col>10</xdr:col>
      <xdr:colOff>127000</xdr:colOff>
      <xdr:row>42</xdr:row>
      <xdr:rowOff>0</xdr:rowOff>
    </xdr:to>
    <xdr:graphicFrame macro="">
      <xdr:nvGraphicFramePr>
        <xdr:cNvPr id="204" name="Chart 203">
          <a:extLst>
            <a:ext uri="{FF2B5EF4-FFF2-40B4-BE49-F238E27FC236}">
              <a16:creationId xmlns:a16="http://schemas.microsoft.com/office/drawing/2014/main" id="{8F6DDB38-6DCC-E022-B52B-96A96C7D7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254000</xdr:colOff>
      <xdr:row>21</xdr:row>
      <xdr:rowOff>127000</xdr:rowOff>
    </xdr:from>
    <xdr:to>
      <xdr:col>20</xdr:col>
      <xdr:colOff>254000</xdr:colOff>
      <xdr:row>42</xdr:row>
      <xdr:rowOff>0</xdr:rowOff>
    </xdr:to>
    <xdr:graphicFrame macro="">
      <xdr:nvGraphicFramePr>
        <xdr:cNvPr id="205" name="Chart 204">
          <a:extLst>
            <a:ext uri="{FF2B5EF4-FFF2-40B4-BE49-F238E27FC236}">
              <a16:creationId xmlns:a16="http://schemas.microsoft.com/office/drawing/2014/main" id="{746460B6-9A9F-0B3A-F921-FD14720E1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381000</xdr:colOff>
      <xdr:row>21</xdr:row>
      <xdr:rowOff>127000</xdr:rowOff>
    </xdr:from>
    <xdr:to>
      <xdr:col>30</xdr:col>
      <xdr:colOff>381000</xdr:colOff>
      <xdr:row>42</xdr:row>
      <xdr:rowOff>0</xdr:rowOff>
    </xdr:to>
    <xdr:graphicFrame macro="">
      <xdr:nvGraphicFramePr>
        <xdr:cNvPr id="206" name="Chart 205">
          <a:extLst>
            <a:ext uri="{FF2B5EF4-FFF2-40B4-BE49-F238E27FC236}">
              <a16:creationId xmlns:a16="http://schemas.microsoft.com/office/drawing/2014/main" id="{68C73BF0-066E-A5B9-6C65-4F211E512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127000</xdr:colOff>
      <xdr:row>42</xdr:row>
      <xdr:rowOff>127000</xdr:rowOff>
    </xdr:from>
    <xdr:to>
      <xdr:col>10</xdr:col>
      <xdr:colOff>127000</xdr:colOff>
      <xdr:row>63</xdr:row>
      <xdr:rowOff>0</xdr:rowOff>
    </xdr:to>
    <xdr:graphicFrame macro="">
      <xdr:nvGraphicFramePr>
        <xdr:cNvPr id="207" name="Chart 206">
          <a:extLst>
            <a:ext uri="{FF2B5EF4-FFF2-40B4-BE49-F238E27FC236}">
              <a16:creationId xmlns:a16="http://schemas.microsoft.com/office/drawing/2014/main" id="{782DB183-0835-23F0-CFD6-B31D09012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254000</xdr:colOff>
      <xdr:row>42</xdr:row>
      <xdr:rowOff>127000</xdr:rowOff>
    </xdr:from>
    <xdr:to>
      <xdr:col>20</xdr:col>
      <xdr:colOff>254000</xdr:colOff>
      <xdr:row>63</xdr:row>
      <xdr:rowOff>0</xdr:rowOff>
    </xdr:to>
    <xdr:graphicFrame macro="">
      <xdr:nvGraphicFramePr>
        <xdr:cNvPr id="208" name="Chart 207">
          <a:extLst>
            <a:ext uri="{FF2B5EF4-FFF2-40B4-BE49-F238E27FC236}">
              <a16:creationId xmlns:a16="http://schemas.microsoft.com/office/drawing/2014/main" id="{7E2353C2-BA73-B524-1A08-62016BD73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381000</xdr:colOff>
      <xdr:row>42</xdr:row>
      <xdr:rowOff>127000</xdr:rowOff>
    </xdr:from>
    <xdr:to>
      <xdr:col>30</xdr:col>
      <xdr:colOff>381000</xdr:colOff>
      <xdr:row>63</xdr:row>
      <xdr:rowOff>0</xdr:rowOff>
    </xdr:to>
    <xdr:graphicFrame macro="">
      <xdr:nvGraphicFramePr>
        <xdr:cNvPr id="209" name="Chart 208">
          <a:extLst>
            <a:ext uri="{FF2B5EF4-FFF2-40B4-BE49-F238E27FC236}">
              <a16:creationId xmlns:a16="http://schemas.microsoft.com/office/drawing/2014/main" id="{07BE9218-B14D-9345-A9B5-12EC2AB52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127000</xdr:colOff>
      <xdr:row>63</xdr:row>
      <xdr:rowOff>127000</xdr:rowOff>
    </xdr:from>
    <xdr:to>
      <xdr:col>10</xdr:col>
      <xdr:colOff>127000</xdr:colOff>
      <xdr:row>84</xdr:row>
      <xdr:rowOff>0</xdr:rowOff>
    </xdr:to>
    <xdr:graphicFrame macro="">
      <xdr:nvGraphicFramePr>
        <xdr:cNvPr id="210" name="Chart 209">
          <a:extLst>
            <a:ext uri="{FF2B5EF4-FFF2-40B4-BE49-F238E27FC236}">
              <a16:creationId xmlns:a16="http://schemas.microsoft.com/office/drawing/2014/main" id="{FDCCA2B8-C1E4-6382-711B-99BDB7726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254000</xdr:colOff>
      <xdr:row>63</xdr:row>
      <xdr:rowOff>127000</xdr:rowOff>
    </xdr:from>
    <xdr:to>
      <xdr:col>20</xdr:col>
      <xdr:colOff>254000</xdr:colOff>
      <xdr:row>84</xdr:row>
      <xdr:rowOff>0</xdr:rowOff>
    </xdr:to>
    <xdr:graphicFrame macro="">
      <xdr:nvGraphicFramePr>
        <xdr:cNvPr id="211" name="Chart 210">
          <a:extLst>
            <a:ext uri="{FF2B5EF4-FFF2-40B4-BE49-F238E27FC236}">
              <a16:creationId xmlns:a16="http://schemas.microsoft.com/office/drawing/2014/main" id="{9F78EB08-181D-1AD9-4C19-5F37FB19B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381000</xdr:colOff>
      <xdr:row>63</xdr:row>
      <xdr:rowOff>127000</xdr:rowOff>
    </xdr:from>
    <xdr:to>
      <xdr:col>30</xdr:col>
      <xdr:colOff>381000</xdr:colOff>
      <xdr:row>84</xdr:row>
      <xdr:rowOff>0</xdr:rowOff>
    </xdr:to>
    <xdr:graphicFrame macro="">
      <xdr:nvGraphicFramePr>
        <xdr:cNvPr id="212" name="Chart 211">
          <a:extLst>
            <a:ext uri="{FF2B5EF4-FFF2-40B4-BE49-F238E27FC236}">
              <a16:creationId xmlns:a16="http://schemas.microsoft.com/office/drawing/2014/main" id="{EDDCBDE3-BE7B-38F1-389B-580C23538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127000</xdr:colOff>
      <xdr:row>84</xdr:row>
      <xdr:rowOff>127000</xdr:rowOff>
    </xdr:from>
    <xdr:to>
      <xdr:col>10</xdr:col>
      <xdr:colOff>127000</xdr:colOff>
      <xdr:row>105</xdr:row>
      <xdr:rowOff>0</xdr:rowOff>
    </xdr:to>
    <xdr:graphicFrame macro="">
      <xdr:nvGraphicFramePr>
        <xdr:cNvPr id="213" name="Chart 212">
          <a:extLst>
            <a:ext uri="{FF2B5EF4-FFF2-40B4-BE49-F238E27FC236}">
              <a16:creationId xmlns:a16="http://schemas.microsoft.com/office/drawing/2014/main" id="{3C6B1AEC-5081-EB7A-2978-D7DE377A8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254000</xdr:colOff>
      <xdr:row>84</xdr:row>
      <xdr:rowOff>127000</xdr:rowOff>
    </xdr:from>
    <xdr:to>
      <xdr:col>20</xdr:col>
      <xdr:colOff>254000</xdr:colOff>
      <xdr:row>105</xdr:row>
      <xdr:rowOff>0</xdr:rowOff>
    </xdr:to>
    <xdr:graphicFrame macro="">
      <xdr:nvGraphicFramePr>
        <xdr:cNvPr id="214" name="Chart 213">
          <a:extLst>
            <a:ext uri="{FF2B5EF4-FFF2-40B4-BE49-F238E27FC236}">
              <a16:creationId xmlns:a16="http://schemas.microsoft.com/office/drawing/2014/main" id="{08EB3BDB-AA00-B4A1-EE1A-72A853B3E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381000</xdr:colOff>
      <xdr:row>84</xdr:row>
      <xdr:rowOff>127000</xdr:rowOff>
    </xdr:from>
    <xdr:to>
      <xdr:col>30</xdr:col>
      <xdr:colOff>381000</xdr:colOff>
      <xdr:row>105</xdr:row>
      <xdr:rowOff>0</xdr:rowOff>
    </xdr:to>
    <xdr:graphicFrame macro="">
      <xdr:nvGraphicFramePr>
        <xdr:cNvPr id="215" name="Chart 214">
          <a:extLst>
            <a:ext uri="{FF2B5EF4-FFF2-40B4-BE49-F238E27FC236}">
              <a16:creationId xmlns:a16="http://schemas.microsoft.com/office/drawing/2014/main" id="{7DC61EAD-57F3-08DC-7A1B-3D78C2418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127000</xdr:colOff>
      <xdr:row>105</xdr:row>
      <xdr:rowOff>127000</xdr:rowOff>
    </xdr:from>
    <xdr:to>
      <xdr:col>10</xdr:col>
      <xdr:colOff>127000</xdr:colOff>
      <xdr:row>126</xdr:row>
      <xdr:rowOff>0</xdr:rowOff>
    </xdr:to>
    <xdr:graphicFrame macro="">
      <xdr:nvGraphicFramePr>
        <xdr:cNvPr id="216" name="Chart 215">
          <a:extLst>
            <a:ext uri="{FF2B5EF4-FFF2-40B4-BE49-F238E27FC236}">
              <a16:creationId xmlns:a16="http://schemas.microsoft.com/office/drawing/2014/main" id="{7D5A3828-DE85-E831-504D-8E8DA4147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254000</xdr:colOff>
      <xdr:row>105</xdr:row>
      <xdr:rowOff>127000</xdr:rowOff>
    </xdr:from>
    <xdr:to>
      <xdr:col>20</xdr:col>
      <xdr:colOff>254000</xdr:colOff>
      <xdr:row>126</xdr:row>
      <xdr:rowOff>0</xdr:rowOff>
    </xdr:to>
    <xdr:graphicFrame macro="">
      <xdr:nvGraphicFramePr>
        <xdr:cNvPr id="217" name="Chart 216">
          <a:extLst>
            <a:ext uri="{FF2B5EF4-FFF2-40B4-BE49-F238E27FC236}">
              <a16:creationId xmlns:a16="http://schemas.microsoft.com/office/drawing/2014/main" id="{E017825B-AFD1-F09D-F99F-E94FFEDFF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381000</xdr:colOff>
      <xdr:row>105</xdr:row>
      <xdr:rowOff>127000</xdr:rowOff>
    </xdr:from>
    <xdr:to>
      <xdr:col>30</xdr:col>
      <xdr:colOff>381000</xdr:colOff>
      <xdr:row>126</xdr:row>
      <xdr:rowOff>0</xdr:rowOff>
    </xdr:to>
    <xdr:graphicFrame macro="">
      <xdr:nvGraphicFramePr>
        <xdr:cNvPr id="218" name="Chart 217">
          <a:extLst>
            <a:ext uri="{FF2B5EF4-FFF2-40B4-BE49-F238E27FC236}">
              <a16:creationId xmlns:a16="http://schemas.microsoft.com/office/drawing/2014/main" id="{AA0E3F6E-0F7A-7B2D-9BE0-738F5D03F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127000</xdr:colOff>
      <xdr:row>126</xdr:row>
      <xdr:rowOff>127000</xdr:rowOff>
    </xdr:from>
    <xdr:to>
      <xdr:col>10</xdr:col>
      <xdr:colOff>127000</xdr:colOff>
      <xdr:row>147</xdr:row>
      <xdr:rowOff>0</xdr:rowOff>
    </xdr:to>
    <xdr:graphicFrame macro="">
      <xdr:nvGraphicFramePr>
        <xdr:cNvPr id="219" name="Chart 218">
          <a:extLst>
            <a:ext uri="{FF2B5EF4-FFF2-40B4-BE49-F238E27FC236}">
              <a16:creationId xmlns:a16="http://schemas.microsoft.com/office/drawing/2014/main" id="{4B1A4A81-7563-50B5-2E85-52753C857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254000</xdr:colOff>
      <xdr:row>126</xdr:row>
      <xdr:rowOff>127000</xdr:rowOff>
    </xdr:from>
    <xdr:to>
      <xdr:col>20</xdr:col>
      <xdr:colOff>254000</xdr:colOff>
      <xdr:row>147</xdr:row>
      <xdr:rowOff>0</xdr:rowOff>
    </xdr:to>
    <xdr:graphicFrame macro="">
      <xdr:nvGraphicFramePr>
        <xdr:cNvPr id="220" name="Chart 219">
          <a:extLst>
            <a:ext uri="{FF2B5EF4-FFF2-40B4-BE49-F238E27FC236}">
              <a16:creationId xmlns:a16="http://schemas.microsoft.com/office/drawing/2014/main" id="{CC74379D-639E-B5B9-609A-BE79E187E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20</xdr:col>
      <xdr:colOff>381000</xdr:colOff>
      <xdr:row>126</xdr:row>
      <xdr:rowOff>127000</xdr:rowOff>
    </xdr:from>
    <xdr:to>
      <xdr:col>30</xdr:col>
      <xdr:colOff>381000</xdr:colOff>
      <xdr:row>147</xdr:row>
      <xdr:rowOff>0</xdr:rowOff>
    </xdr:to>
    <xdr:graphicFrame macro="">
      <xdr:nvGraphicFramePr>
        <xdr:cNvPr id="221" name="Chart 220">
          <a:extLst>
            <a:ext uri="{FF2B5EF4-FFF2-40B4-BE49-F238E27FC236}">
              <a16:creationId xmlns:a16="http://schemas.microsoft.com/office/drawing/2014/main" id="{D9BB2382-6DFC-B958-6965-0F3E6BF96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o.nl\nwodata\Users\Woudaj\AppData\Local\Microsoft\Windows\INetCache\Content.Outlook\VSK3W54N\FP+Extern+Materialen+NL+Challenges+2018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ton\Documents\Antonio-Documents\Grants-Budgets-Applications\Roadmap-2024-NWO\Finances\Rework_Kazu_Spending_Profiles_28Jun2024.xlsx" TargetMode="External"/><Relationship Id="rId1" Type="http://schemas.openxmlformats.org/officeDocument/2006/relationships/externalLinkPath" Target="file:///D:\AntonioDocuments\Grants-Budgets-Applications\Roadmap-2024-NWO\Finances\Rework_Kazu_Spending_Profiles_28Jun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Begroting"/>
      <sheetName val="PK Tarieven 1-7-2018"/>
    </sheetNames>
    <sheetDataSet>
      <sheetData sheetId="0"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12">
          <cell r="I12">
            <v>0</v>
          </cell>
        </row>
        <row r="28">
          <cell r="I28">
            <v>0</v>
          </cell>
        </row>
        <row r="33">
          <cell r="I33">
            <v>0</v>
          </cell>
        </row>
        <row r="35">
          <cell r="I35">
            <v>0</v>
          </cell>
        </row>
        <row r="37">
          <cell r="I37">
            <v>0</v>
          </cell>
        </row>
        <row r="57">
          <cell r="I57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HCbTimeProfiles"/>
      <sheetName val="Dutch"/>
      <sheetName val="Antonio_Rework"/>
      <sheetName val="Sheet1"/>
      <sheetName val="workpackages total"/>
    </sheetNames>
    <sheetDataSet>
      <sheetData sheetId="0"/>
      <sheetData sheetId="1"/>
      <sheetData sheetId="2">
        <row r="2">
          <cell r="C2">
            <v>0.11</v>
          </cell>
        </row>
      </sheetData>
      <sheetData sheetId="3"/>
      <sheetData sheetId="4">
        <row r="22">
          <cell r="B22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8958-4E98-4519-8A87-F29C7C4B294D}">
  <sheetPr codeName="Sheet3">
    <pageSetUpPr fitToPage="1"/>
  </sheetPr>
  <dimension ref="B2:Q39"/>
  <sheetViews>
    <sheetView zoomScale="70" zoomScaleNormal="70" workbookViewId="0">
      <selection activeCell="Q6" sqref="Q6"/>
    </sheetView>
  </sheetViews>
  <sheetFormatPr defaultColWidth="8.85546875" defaultRowHeight="15" x14ac:dyDescent="0.25"/>
  <cols>
    <col min="2" max="2" width="19.140625" bestFit="1" customWidth="1"/>
    <col min="3" max="3" width="18.42578125" bestFit="1" customWidth="1"/>
    <col min="4" max="4" width="14.42578125" bestFit="1" customWidth="1"/>
    <col min="5" max="5" width="13.42578125" bestFit="1" customWidth="1"/>
    <col min="6" max="7" width="7.5703125" customWidth="1"/>
    <col min="8" max="17" width="15.140625" bestFit="1" customWidth="1"/>
  </cols>
  <sheetData>
    <row r="2" spans="2:17" ht="15.75" thickBot="1" x14ac:dyDescent="0.3"/>
    <row r="3" spans="2:17" ht="15.75" thickTop="1" x14ac:dyDescent="0.25">
      <c r="F3" s="177" t="s">
        <v>50</v>
      </c>
      <c r="G3" s="178"/>
    </row>
    <row r="4" spans="2:17" ht="15.75" thickBot="1" x14ac:dyDescent="0.3">
      <c r="B4" s="26" t="s">
        <v>49</v>
      </c>
      <c r="C4" s="25" t="s">
        <v>28</v>
      </c>
      <c r="D4" s="26" t="s">
        <v>46</v>
      </c>
      <c r="E4" s="27" t="s">
        <v>27</v>
      </c>
      <c r="F4" s="179" t="s">
        <v>16</v>
      </c>
      <c r="G4" s="180"/>
      <c r="H4" s="167" t="s">
        <v>30</v>
      </c>
      <c r="I4" s="165" t="str">
        <f t="shared" ref="I4:Q4" si="0">LEFT(H4,3)&amp;RIGHT(H4,4)&amp;"-"&amp;MID(H4,9,3)&amp;(RIGHT(H4,4)+1)</f>
        <v>Q2/2027-Q1/2028</v>
      </c>
      <c r="J4" s="165" t="str">
        <f t="shared" si="0"/>
        <v>Q2/2028-Q1/2029</v>
      </c>
      <c r="K4" s="165" t="str">
        <f t="shared" si="0"/>
        <v>Q2/2029-Q1/2030</v>
      </c>
      <c r="L4" s="165" t="str">
        <f t="shared" si="0"/>
        <v>Q2/2030-Q1/2031</v>
      </c>
      <c r="M4" s="165" t="str">
        <f t="shared" si="0"/>
        <v>Q2/2031-Q1/2032</v>
      </c>
      <c r="N4" s="165" t="str">
        <f t="shared" si="0"/>
        <v>Q2/2032-Q1/2033</v>
      </c>
      <c r="O4" s="165" t="str">
        <f t="shared" si="0"/>
        <v>Q2/2033-Q1/2034</v>
      </c>
      <c r="P4" s="165" t="str">
        <f t="shared" si="0"/>
        <v>Q2/2034-Q1/2035</v>
      </c>
      <c r="Q4" s="165" t="str">
        <f t="shared" si="0"/>
        <v>Q2/2035-Q1/2036</v>
      </c>
    </row>
    <row r="5" spans="2:17" ht="30.75" thickBot="1" x14ac:dyDescent="0.3">
      <c r="B5" s="159" t="s">
        <v>256</v>
      </c>
      <c r="C5" s="13" t="s">
        <v>255</v>
      </c>
      <c r="D5" s="13" t="s">
        <v>17</v>
      </c>
      <c r="E5" s="28" t="s">
        <v>158</v>
      </c>
      <c r="F5" s="171"/>
      <c r="G5" s="170"/>
      <c r="H5" s="168" t="s">
        <v>258</v>
      </c>
      <c r="I5" s="168" t="s">
        <v>268</v>
      </c>
      <c r="J5" s="166" t="s">
        <v>269</v>
      </c>
      <c r="K5" s="166" t="s">
        <v>259</v>
      </c>
      <c r="L5" s="166" t="s">
        <v>259</v>
      </c>
      <c r="M5" s="166" t="s">
        <v>259</v>
      </c>
      <c r="N5" s="166" t="s">
        <v>259</v>
      </c>
      <c r="O5" s="166" t="s">
        <v>270</v>
      </c>
      <c r="P5" s="166" t="s">
        <v>271</v>
      </c>
      <c r="Q5" s="166" t="s">
        <v>272</v>
      </c>
    </row>
    <row r="6" spans="2:17" x14ac:dyDescent="0.25">
      <c r="B6" s="158"/>
      <c r="C6" s="158"/>
      <c r="D6" s="158"/>
      <c r="E6" s="158"/>
      <c r="F6" s="181"/>
      <c r="G6" s="182"/>
      <c r="H6" s="34"/>
      <c r="I6" s="34"/>
      <c r="J6" s="34"/>
      <c r="K6" s="34"/>
      <c r="L6" s="34"/>
      <c r="M6" s="34"/>
      <c r="N6" s="34"/>
      <c r="O6" s="34"/>
      <c r="P6" s="34"/>
      <c r="Q6" s="34"/>
    </row>
    <row r="10" spans="2:17" x14ac:dyDescent="0.25">
      <c r="E10" s="176" t="s">
        <v>261</v>
      </c>
      <c r="F10" s="176"/>
      <c r="G10" s="176"/>
      <c r="H10" s="176"/>
      <c r="I10" s="176"/>
      <c r="J10" s="176"/>
      <c r="K10" s="176"/>
      <c r="L10" s="176"/>
      <c r="M10" s="176"/>
      <c r="N10" s="176"/>
      <c r="O10" s="176"/>
    </row>
    <row r="11" spans="2:17" x14ac:dyDescent="0.25">
      <c r="E11" s="183" t="s">
        <v>262</v>
      </c>
      <c r="F11" s="183"/>
      <c r="G11" s="183"/>
      <c r="H11" s="183"/>
      <c r="I11" s="183"/>
      <c r="J11" s="183"/>
      <c r="K11" s="183"/>
      <c r="L11" s="183"/>
      <c r="M11" s="183"/>
    </row>
    <row r="12" spans="2:17" x14ac:dyDescent="0.25">
      <c r="E12" s="183" t="s">
        <v>263</v>
      </c>
      <c r="F12" s="183"/>
      <c r="G12" s="183"/>
      <c r="H12" s="183"/>
      <c r="I12" s="183"/>
      <c r="J12" s="183"/>
      <c r="K12" s="183"/>
      <c r="L12" s="183"/>
      <c r="M12" s="183"/>
    </row>
    <row r="13" spans="2:17" x14ac:dyDescent="0.25">
      <c r="E13" s="183" t="s">
        <v>264</v>
      </c>
      <c r="F13" s="183"/>
      <c r="G13" s="183"/>
      <c r="H13" s="183"/>
      <c r="I13" s="183"/>
      <c r="J13" s="183"/>
      <c r="K13" s="183"/>
      <c r="L13" s="183"/>
      <c r="M13" s="183"/>
    </row>
    <row r="14" spans="2:17" x14ac:dyDescent="0.25">
      <c r="E14" t="s">
        <v>265</v>
      </c>
    </row>
    <row r="15" spans="2:17" x14ac:dyDescent="0.25">
      <c r="E15" s="176" t="s">
        <v>266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</row>
    <row r="16" spans="2:17" x14ac:dyDescent="0.25">
      <c r="E16" s="176" t="s">
        <v>267</v>
      </c>
      <c r="F16" s="176"/>
      <c r="G16" s="176"/>
      <c r="H16" s="176"/>
      <c r="I16" s="176"/>
      <c r="J16" s="176"/>
      <c r="K16" s="176"/>
      <c r="L16" s="176"/>
      <c r="M16" s="176"/>
    </row>
    <row r="39" spans="7:7" x14ac:dyDescent="0.25">
      <c r="G39" s="10"/>
    </row>
  </sheetData>
  <mergeCells count="9">
    <mergeCell ref="E16:M16"/>
    <mergeCell ref="F3:G3"/>
    <mergeCell ref="F4:G4"/>
    <mergeCell ref="F6:G6"/>
    <mergeCell ref="E10:O10"/>
    <mergeCell ref="E11:M11"/>
    <mergeCell ref="E12:M12"/>
    <mergeCell ref="E13:M13"/>
    <mergeCell ref="E15:O15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D52C-7F45-4A55-B441-2EF018D2A4E1}">
  <sheetPr codeName="Sheet8">
    <pageSetUpPr fitToPage="1"/>
  </sheetPr>
  <dimension ref="B2:Q29"/>
  <sheetViews>
    <sheetView zoomScale="70" zoomScaleNormal="70" workbookViewId="0">
      <selection activeCell="H14" sqref="H14:Q14"/>
    </sheetView>
  </sheetViews>
  <sheetFormatPr defaultColWidth="8.85546875" defaultRowHeight="15" x14ac:dyDescent="0.25"/>
  <cols>
    <col min="2" max="2" width="36.85546875" bestFit="1" customWidth="1"/>
    <col min="3" max="3" width="43.42578125" bestFit="1" customWidth="1"/>
    <col min="4" max="4" width="19.42578125" bestFit="1" customWidth="1"/>
    <col min="5" max="5" width="42.140625" bestFit="1" customWidth="1"/>
    <col min="6" max="7" width="7.5703125" customWidth="1"/>
    <col min="8" max="8" width="27.85546875" bestFit="1" customWidth="1"/>
    <col min="9" max="9" width="25.42578125" bestFit="1" customWidth="1"/>
    <col min="10" max="10" width="27.5703125" bestFit="1" customWidth="1"/>
    <col min="11" max="11" width="20.7109375" bestFit="1" customWidth="1"/>
    <col min="12" max="13" width="28.140625" bestFit="1" customWidth="1"/>
    <col min="14" max="14" width="25.85546875" bestFit="1" customWidth="1"/>
    <col min="15" max="17" width="20.7109375" bestFit="1" customWidth="1"/>
  </cols>
  <sheetData>
    <row r="2" spans="2:17" ht="15.75" thickBot="1" x14ac:dyDescent="0.3"/>
    <row r="3" spans="2:17" ht="15.75" thickTop="1" x14ac:dyDescent="0.25">
      <c r="F3" s="177" t="s">
        <v>50</v>
      </c>
      <c r="G3" s="178"/>
    </row>
    <row r="4" spans="2:17" ht="15.75" thickBot="1" x14ac:dyDescent="0.3">
      <c r="B4" s="26" t="s">
        <v>49</v>
      </c>
      <c r="C4" s="25" t="s">
        <v>28</v>
      </c>
      <c r="D4" s="26" t="s">
        <v>46</v>
      </c>
      <c r="E4" s="27" t="s">
        <v>27</v>
      </c>
      <c r="F4" s="184" t="s">
        <v>16</v>
      </c>
      <c r="G4" s="180"/>
      <c r="H4" s="12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7" x14ac:dyDescent="0.25">
      <c r="B5" s="46" t="s">
        <v>0</v>
      </c>
      <c r="C5" s="44" t="s">
        <v>51</v>
      </c>
      <c r="D5" s="44" t="s">
        <v>17</v>
      </c>
      <c r="E5" s="48" t="s">
        <v>59</v>
      </c>
      <c r="F5" s="35">
        <v>0.3</v>
      </c>
      <c r="G5" s="185">
        <f>SUM(F5:F18)</f>
        <v>5.3</v>
      </c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17" x14ac:dyDescent="0.25">
      <c r="B6" s="1" t="s">
        <v>7</v>
      </c>
      <c r="C6" s="14" t="s">
        <v>51</v>
      </c>
      <c r="D6" s="14" t="s">
        <v>17</v>
      </c>
      <c r="E6" s="49" t="s">
        <v>21</v>
      </c>
      <c r="F6" s="8">
        <v>0.2</v>
      </c>
      <c r="G6" s="186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17" x14ac:dyDescent="0.25">
      <c r="B7" s="1" t="s">
        <v>53</v>
      </c>
      <c r="C7" s="14" t="s">
        <v>51</v>
      </c>
      <c r="D7" s="14" t="s">
        <v>17</v>
      </c>
      <c r="E7" s="49" t="s">
        <v>23</v>
      </c>
      <c r="F7" s="8">
        <v>0.3</v>
      </c>
      <c r="G7" s="186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16" t="s">
        <v>54</v>
      </c>
      <c r="C8" s="14" t="s">
        <v>52</v>
      </c>
      <c r="D8" s="14" t="s">
        <v>17</v>
      </c>
      <c r="E8" s="49" t="s">
        <v>25</v>
      </c>
      <c r="F8" s="8">
        <v>0.3</v>
      </c>
      <c r="G8" s="186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2:17" x14ac:dyDescent="0.25">
      <c r="B9" s="1" t="s">
        <v>10</v>
      </c>
      <c r="C9" s="14" t="s">
        <v>52</v>
      </c>
      <c r="D9" s="14" t="s">
        <v>17</v>
      </c>
      <c r="E9" s="49" t="s">
        <v>47</v>
      </c>
      <c r="F9" s="8">
        <v>1.2</v>
      </c>
      <c r="G9" s="186"/>
      <c r="H9" s="36"/>
      <c r="I9" s="35"/>
      <c r="J9" s="35"/>
      <c r="K9" s="35" t="s">
        <v>129</v>
      </c>
      <c r="L9" s="35" t="s">
        <v>130</v>
      </c>
      <c r="M9" s="35" t="s">
        <v>131</v>
      </c>
      <c r="N9" s="35" t="s">
        <v>132</v>
      </c>
      <c r="O9" s="35" t="s">
        <v>133</v>
      </c>
      <c r="P9" s="35" t="s">
        <v>134</v>
      </c>
      <c r="Q9" s="35" t="s">
        <v>135</v>
      </c>
    </row>
    <row r="10" spans="2:17" x14ac:dyDescent="0.25">
      <c r="B10" s="1" t="s">
        <v>1</v>
      </c>
      <c r="C10" s="14" t="s">
        <v>51</v>
      </c>
      <c r="D10" s="14" t="s">
        <v>17</v>
      </c>
      <c r="E10" s="49" t="s">
        <v>23</v>
      </c>
      <c r="F10" s="8">
        <v>0.2</v>
      </c>
      <c r="G10" s="186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2:17" x14ac:dyDescent="0.25">
      <c r="B11" s="1" t="s">
        <v>2</v>
      </c>
      <c r="C11" s="14" t="s">
        <v>52</v>
      </c>
      <c r="D11" s="14" t="s">
        <v>17</v>
      </c>
      <c r="E11" s="49" t="s">
        <v>25</v>
      </c>
      <c r="F11" s="8">
        <v>0.3</v>
      </c>
      <c r="G11" s="186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2:17" x14ac:dyDescent="0.25">
      <c r="B12" s="1" t="s">
        <v>55</v>
      </c>
      <c r="C12" s="14" t="s">
        <v>56</v>
      </c>
      <c r="D12" s="14" t="s">
        <v>17</v>
      </c>
      <c r="E12" s="49" t="s">
        <v>57</v>
      </c>
      <c r="F12" s="8">
        <v>0</v>
      </c>
      <c r="G12" s="186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2:17" x14ac:dyDescent="0.25">
      <c r="B13" s="16" t="s">
        <v>58</v>
      </c>
      <c r="C13" s="47" t="s">
        <v>56</v>
      </c>
      <c r="D13" s="47" t="s">
        <v>17</v>
      </c>
      <c r="E13" s="49" t="s">
        <v>21</v>
      </c>
      <c r="F13" s="8">
        <v>0.3</v>
      </c>
      <c r="G13" s="186"/>
      <c r="H13" s="4"/>
      <c r="I13" s="8"/>
      <c r="J13" s="8"/>
      <c r="K13" s="8"/>
      <c r="L13" s="8"/>
      <c r="M13" s="8"/>
      <c r="N13" s="8"/>
      <c r="O13" s="8"/>
      <c r="P13" s="8"/>
      <c r="Q13" s="8"/>
    </row>
    <row r="14" spans="2:17" x14ac:dyDescent="0.25">
      <c r="B14" s="53" t="s">
        <v>256</v>
      </c>
      <c r="C14" s="54" t="s">
        <v>260</v>
      </c>
      <c r="D14" s="54" t="s">
        <v>17</v>
      </c>
      <c r="E14" s="55" t="s">
        <v>22</v>
      </c>
      <c r="F14" s="56">
        <v>0.7</v>
      </c>
      <c r="G14" s="186"/>
      <c r="H14" s="168" t="str">
        <f>0.35*LEFT(NetFelix!H$5,3)&amp;MID(NetFelix!H$5,4,2)&amp;"|"&amp;0.35*MID(NetFelix!H$5,7,3)&amp;MID(NetFelix!H$5,10,2)</f>
        <v>0.07EB|0.035CA</v>
      </c>
      <c r="I14" s="168" t="str">
        <f>0.35*LEFT(NetFelix!I$5,3)&amp;MID(NetFelix!I$5,4,2)&amp;"|"&amp;0.35*MID(NetFelix!I$5,7,3)&amp;MID(NetFelix!I$5,10,2)</f>
        <v>0.14EB|0.07CA</v>
      </c>
      <c r="J14" s="168" t="str">
        <f>0.35*LEFT(NetFelix!J$5,3)&amp;MID(NetFelix!J$5,4,2)&amp;"|"&amp;0.35*MID(NetFelix!J$5,7,3)&amp;MID(NetFelix!J$5,10,2)</f>
        <v>0.21EB|0.105CA</v>
      </c>
      <c r="K14" s="168" t="str">
        <f>0.35*LEFT(NetFelix!K$5,3)&amp;MID(NetFelix!K$5,4,2)&amp;"|"&amp;0.35*MID(NetFelix!K$5,7,3)&amp;MID(NetFelix!K$5,10,2)</f>
        <v>0.945EB|0.315CA</v>
      </c>
      <c r="L14" s="168" t="str">
        <f>0.35*LEFT(NetFelix!L$5,3)&amp;MID(NetFelix!L$5,4,2)&amp;"|"&amp;0.35*MID(NetFelix!L$5,7,3)&amp;MID(NetFelix!L$5,10,2)</f>
        <v>0.945EB|0.315CA</v>
      </c>
      <c r="M14" s="168" t="str">
        <f>0.35*LEFT(NetFelix!M$5,3)&amp;MID(NetFelix!M$5,4,2)&amp;"|"&amp;0.35*MID(NetFelix!M$5,7,3)&amp;MID(NetFelix!M$5,10,2)</f>
        <v>0.945EB|0.315CA</v>
      </c>
      <c r="N14" s="168" t="str">
        <f>0.35*LEFT(NetFelix!N$5,3)&amp;MID(NetFelix!N$5,4,2)&amp;"|"&amp;0.35*MID(NetFelix!N$5,7,3)&amp;MID(NetFelix!N$5,10,2)</f>
        <v>0.945EB|0.315CA</v>
      </c>
      <c r="O14" s="168" t="str">
        <f>0.35*LEFT(NetFelix!O$5,3)&amp;MID(NetFelix!O$5,4,2)&amp;"|"&amp;0.35*MID(NetFelix!O$5,7,3)&amp;MID(NetFelix!O$5,10,2)</f>
        <v>0.63EB|0.315CA</v>
      </c>
      <c r="P14" s="168" t="str">
        <f>0.35*LEFT(NetFelix!P$5,3)&amp;MID(NetFelix!P$5,4,2)&amp;"|"&amp;0.35*MID(NetFelix!P$5,7,3)&amp;MID(NetFelix!P$5,10,2)</f>
        <v>0.21EB|0.21CA</v>
      </c>
      <c r="Q14" s="168" t="str">
        <f>0.35*LEFT(NetFelix!Q$5,3)&amp;MID(NetFelix!Q$5,4,2)&amp;"|"&amp;0.35*MID(NetFelix!Q$5,7,3)&amp;MID(NetFelix!Q$5,10,2)</f>
        <v>0.07EB|0.21CA</v>
      </c>
    </row>
    <row r="15" spans="2:17" x14ac:dyDescent="0.25">
      <c r="B15" s="53" t="s">
        <v>69</v>
      </c>
      <c r="C15" s="54"/>
      <c r="D15" s="54" t="s">
        <v>74</v>
      </c>
      <c r="E15" s="55" t="s">
        <v>59</v>
      </c>
      <c r="F15" s="56">
        <v>0.5</v>
      </c>
      <c r="G15" s="186"/>
      <c r="H15" s="4"/>
      <c r="I15" s="8"/>
      <c r="J15" s="8"/>
      <c r="K15" s="8" t="s">
        <v>136</v>
      </c>
      <c r="L15" s="8" t="s">
        <v>137</v>
      </c>
      <c r="M15" s="8" t="s">
        <v>137</v>
      </c>
      <c r="N15" s="8" t="s">
        <v>136</v>
      </c>
      <c r="O15" s="8" t="s">
        <v>136</v>
      </c>
      <c r="P15" s="8" t="s">
        <v>136</v>
      </c>
      <c r="Q15" s="8" t="s">
        <v>136</v>
      </c>
    </row>
    <row r="16" spans="2:17" x14ac:dyDescent="0.25">
      <c r="B16" s="53" t="s">
        <v>70</v>
      </c>
      <c r="C16" s="54"/>
      <c r="D16" s="54" t="s">
        <v>74</v>
      </c>
      <c r="E16" s="55" t="s">
        <v>22</v>
      </c>
      <c r="F16" s="56">
        <v>0.5</v>
      </c>
      <c r="G16" s="186"/>
      <c r="H16" s="4"/>
      <c r="I16" s="8"/>
      <c r="J16" s="8"/>
      <c r="K16" s="8"/>
      <c r="L16" s="8"/>
      <c r="M16" s="8"/>
      <c r="N16" s="8"/>
      <c r="O16" s="8"/>
      <c r="P16" s="8"/>
      <c r="Q16" s="8"/>
    </row>
    <row r="17" spans="2:17" x14ac:dyDescent="0.25">
      <c r="B17" s="53" t="s">
        <v>71</v>
      </c>
      <c r="C17" s="54"/>
      <c r="D17" s="54" t="s">
        <v>74</v>
      </c>
      <c r="E17" s="55" t="s">
        <v>47</v>
      </c>
      <c r="F17" s="56">
        <v>0.25</v>
      </c>
      <c r="G17" s="186"/>
      <c r="H17" s="4"/>
      <c r="I17" s="8"/>
      <c r="J17" s="8"/>
      <c r="K17" s="8"/>
      <c r="L17" s="8"/>
      <c r="M17" s="8"/>
      <c r="N17" s="8"/>
      <c r="O17" s="8"/>
      <c r="P17" s="8"/>
      <c r="Q17" s="8"/>
    </row>
    <row r="18" spans="2:17" ht="15.75" thickBot="1" x14ac:dyDescent="0.3">
      <c r="B18" s="2" t="s">
        <v>72</v>
      </c>
      <c r="C18" s="17"/>
      <c r="D18" s="15" t="s">
        <v>74</v>
      </c>
      <c r="E18" s="50" t="s">
        <v>73</v>
      </c>
      <c r="F18" s="9">
        <v>0.25</v>
      </c>
      <c r="G18" s="187"/>
      <c r="H18" s="36"/>
      <c r="I18" s="35"/>
      <c r="J18" s="35"/>
      <c r="K18" s="35"/>
      <c r="L18" s="35"/>
      <c r="M18" s="35"/>
      <c r="N18" s="35"/>
      <c r="O18" s="35"/>
      <c r="P18" s="35"/>
      <c r="Q18" s="35"/>
    </row>
    <row r="19" spans="2:17" ht="15.75" thickTop="1" x14ac:dyDescent="0.25">
      <c r="B19" s="3" t="s">
        <v>13</v>
      </c>
      <c r="C19" s="13" t="s">
        <v>51</v>
      </c>
      <c r="D19" s="13" t="s">
        <v>3</v>
      </c>
      <c r="E19" s="28" t="s">
        <v>59</v>
      </c>
      <c r="F19" s="6">
        <v>1</v>
      </c>
      <c r="G19" s="51"/>
      <c r="H19" s="36" t="s">
        <v>138</v>
      </c>
      <c r="I19" s="35" t="s">
        <v>139</v>
      </c>
      <c r="J19" s="35" t="s">
        <v>140</v>
      </c>
      <c r="K19" s="35"/>
      <c r="L19" s="35"/>
      <c r="M19" s="35"/>
      <c r="N19" s="35"/>
      <c r="O19" s="35"/>
      <c r="P19" s="35"/>
      <c r="Q19" s="35"/>
    </row>
    <row r="20" spans="2:17" x14ac:dyDescent="0.25">
      <c r="B20" s="1" t="s">
        <v>60</v>
      </c>
      <c r="C20" s="14" t="s">
        <v>51</v>
      </c>
      <c r="D20" s="14" t="s">
        <v>3</v>
      </c>
      <c r="E20" s="11" t="s">
        <v>59</v>
      </c>
      <c r="F20" s="32">
        <v>0.4</v>
      </c>
      <c r="G20" s="51"/>
      <c r="H20" s="36" t="s">
        <v>145</v>
      </c>
      <c r="I20" s="35" t="s">
        <v>146</v>
      </c>
      <c r="J20" s="35" t="s">
        <v>147</v>
      </c>
      <c r="K20" s="35" t="s">
        <v>146</v>
      </c>
      <c r="L20" s="35" t="s">
        <v>147</v>
      </c>
      <c r="M20" s="35" t="s">
        <v>147</v>
      </c>
      <c r="N20" s="35" t="s">
        <v>147</v>
      </c>
      <c r="O20" s="35" t="s">
        <v>145</v>
      </c>
      <c r="P20" s="35" t="s">
        <v>145</v>
      </c>
      <c r="Q20" s="35" t="s">
        <v>145</v>
      </c>
    </row>
    <row r="21" spans="2:17" x14ac:dyDescent="0.25">
      <c r="B21" s="1" t="s">
        <v>61</v>
      </c>
      <c r="C21" s="14" t="s">
        <v>56</v>
      </c>
      <c r="D21" s="14" t="s">
        <v>3</v>
      </c>
      <c r="E21" s="49" t="s">
        <v>57</v>
      </c>
      <c r="F21" s="32">
        <v>0.4</v>
      </c>
      <c r="G21" s="51"/>
      <c r="H21" s="36"/>
      <c r="I21" s="35"/>
      <c r="J21" s="35"/>
      <c r="K21" s="35"/>
      <c r="L21" s="35"/>
      <c r="M21" s="35"/>
      <c r="N21" s="35"/>
      <c r="O21" s="35"/>
      <c r="P21" s="35"/>
      <c r="Q21" s="35"/>
    </row>
    <row r="22" spans="2:17" x14ac:dyDescent="0.25">
      <c r="B22" s="18" t="s">
        <v>29</v>
      </c>
      <c r="C22" s="14" t="s">
        <v>62</v>
      </c>
      <c r="D22" s="14" t="s">
        <v>3</v>
      </c>
      <c r="E22" s="11" t="s">
        <v>63</v>
      </c>
      <c r="F22" s="32">
        <v>0</v>
      </c>
      <c r="G22" s="51">
        <f>SUM(F19:F26)</f>
        <v>2.8000000000000003</v>
      </c>
      <c r="H22" s="36" t="s">
        <v>141</v>
      </c>
      <c r="I22" s="35" t="s">
        <v>142</v>
      </c>
      <c r="J22" s="35" t="s">
        <v>143</v>
      </c>
      <c r="K22" s="35" t="s">
        <v>144</v>
      </c>
      <c r="L22" s="35"/>
      <c r="M22" s="35"/>
      <c r="N22" s="35"/>
      <c r="O22" s="35"/>
      <c r="P22" s="35"/>
      <c r="Q22" s="35"/>
    </row>
    <row r="23" spans="2:17" x14ac:dyDescent="0.25">
      <c r="B23" s="18" t="s">
        <v>64</v>
      </c>
      <c r="C23" s="14" t="s">
        <v>56</v>
      </c>
      <c r="D23" s="14" t="s">
        <v>3</v>
      </c>
      <c r="E23" s="11" t="s">
        <v>22</v>
      </c>
      <c r="F23" s="32">
        <v>0.1</v>
      </c>
      <c r="G23" s="51"/>
      <c r="H23" s="36"/>
      <c r="I23" s="35"/>
      <c r="J23" s="35"/>
      <c r="K23" s="35"/>
      <c r="L23" s="35"/>
      <c r="M23" s="35"/>
      <c r="N23" s="35"/>
      <c r="O23" s="35"/>
      <c r="P23" s="35"/>
      <c r="Q23" s="35"/>
    </row>
    <row r="24" spans="2:17" x14ac:dyDescent="0.25">
      <c r="B24" s="19" t="s">
        <v>65</v>
      </c>
      <c r="C24" s="14" t="s">
        <v>51</v>
      </c>
      <c r="D24" s="14" t="s">
        <v>3</v>
      </c>
      <c r="E24" s="11" t="s">
        <v>23</v>
      </c>
      <c r="F24" s="32">
        <v>0.2</v>
      </c>
      <c r="G24" s="51"/>
      <c r="H24" s="36"/>
      <c r="I24" s="35"/>
      <c r="J24" s="35"/>
      <c r="K24" s="35"/>
      <c r="L24" s="35"/>
      <c r="M24" s="35"/>
      <c r="N24" s="35"/>
      <c r="O24" s="35"/>
      <c r="P24" s="35"/>
      <c r="Q24" s="35"/>
    </row>
    <row r="25" spans="2:17" x14ac:dyDescent="0.25">
      <c r="B25" s="19" t="s">
        <v>66</v>
      </c>
      <c r="C25" s="14" t="s">
        <v>52</v>
      </c>
      <c r="D25" s="14" t="s">
        <v>3</v>
      </c>
      <c r="E25" s="11" t="s">
        <v>47</v>
      </c>
      <c r="F25" s="32">
        <v>0.2</v>
      </c>
      <c r="G25" s="51"/>
      <c r="H25" s="36" t="s">
        <v>149</v>
      </c>
      <c r="I25" s="35" t="s">
        <v>150</v>
      </c>
      <c r="J25" s="35" t="s">
        <v>151</v>
      </c>
      <c r="K25" s="35"/>
      <c r="L25" s="35"/>
      <c r="M25" s="35"/>
      <c r="N25" s="35"/>
      <c r="O25" s="35"/>
      <c r="P25" s="35"/>
      <c r="Q25" s="35"/>
    </row>
    <row r="26" spans="2:17" ht="15.75" thickBot="1" x14ac:dyDescent="0.3">
      <c r="B26" s="20" t="s">
        <v>67</v>
      </c>
      <c r="C26" s="15" t="s">
        <v>62</v>
      </c>
      <c r="D26" s="15" t="s">
        <v>3</v>
      </c>
      <c r="E26" s="29" t="s">
        <v>68</v>
      </c>
      <c r="F26" s="33">
        <v>0.5</v>
      </c>
      <c r="G26" s="52"/>
      <c r="H26" s="36"/>
      <c r="I26" s="35"/>
      <c r="J26" s="35" t="s">
        <v>148</v>
      </c>
      <c r="K26" s="35" t="s">
        <v>148</v>
      </c>
      <c r="L26" s="35" t="s">
        <v>148</v>
      </c>
      <c r="M26" s="35" t="s">
        <v>148</v>
      </c>
      <c r="N26" s="35" t="s">
        <v>148</v>
      </c>
      <c r="O26" s="35" t="s">
        <v>148</v>
      </c>
      <c r="P26" s="35"/>
      <c r="Q26" s="35"/>
    </row>
    <row r="27" spans="2:17" ht="15.75" thickTop="1" x14ac:dyDescent="0.25">
      <c r="B27" s="22" t="s">
        <v>19</v>
      </c>
      <c r="C27" s="21"/>
      <c r="D27" s="21" t="s">
        <v>18</v>
      </c>
      <c r="E27" s="30" t="s">
        <v>26</v>
      </c>
      <c r="F27" s="5">
        <f>0.1*G5</f>
        <v>0.53</v>
      </c>
      <c r="G27" s="188">
        <f>SUM(F27:F28)</f>
        <v>1.06</v>
      </c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ht="15.75" thickBot="1" x14ac:dyDescent="0.3">
      <c r="B28" s="24" t="s">
        <v>48</v>
      </c>
      <c r="C28" s="23"/>
      <c r="D28" s="23" t="s">
        <v>18</v>
      </c>
      <c r="E28" s="12" t="s">
        <v>26</v>
      </c>
      <c r="F28" s="31">
        <f>0.1*G5</f>
        <v>0.53</v>
      </c>
      <c r="G28" s="189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x14ac:dyDescent="0.25">
      <c r="F29" s="190">
        <f>SUM(G5:G26)</f>
        <v>8.1</v>
      </c>
      <c r="G29" s="191"/>
      <c r="H29" s="34"/>
      <c r="I29" s="34"/>
      <c r="J29" s="34"/>
      <c r="K29" s="34"/>
      <c r="L29" s="34"/>
      <c r="M29" s="34"/>
      <c r="N29" s="34"/>
      <c r="O29" s="34"/>
      <c r="P29" s="34"/>
      <c r="Q29" s="34"/>
    </row>
  </sheetData>
  <mergeCells count="5">
    <mergeCell ref="F4:G4"/>
    <mergeCell ref="G5:G18"/>
    <mergeCell ref="G27:G28"/>
    <mergeCell ref="F29:G29"/>
    <mergeCell ref="F3:G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1358-933A-468D-AD74-C6548824F46B}">
  <sheetPr codeName="Sheet2">
    <pageSetUpPr fitToPage="1"/>
  </sheetPr>
  <dimension ref="B2:R34"/>
  <sheetViews>
    <sheetView topLeftCell="H1" zoomScale="70" zoomScaleNormal="70" workbookViewId="0">
      <selection activeCell="H8" sqref="H8:Q8"/>
    </sheetView>
  </sheetViews>
  <sheetFormatPr defaultColWidth="8.85546875" defaultRowHeight="15" x14ac:dyDescent="0.25"/>
  <cols>
    <col min="2" max="2" width="40.85546875" bestFit="1" customWidth="1"/>
    <col min="3" max="3" width="43.42578125" bestFit="1" customWidth="1"/>
    <col min="4" max="4" width="19.42578125" bestFit="1" customWidth="1"/>
    <col min="5" max="5" width="88.28515625" customWidth="1"/>
    <col min="6" max="7" width="7.5703125" customWidth="1"/>
    <col min="8" max="8" width="29.42578125" customWidth="1"/>
    <col min="9" max="9" width="28.85546875" customWidth="1"/>
    <col min="10" max="10" width="36.140625" bestFit="1" customWidth="1"/>
    <col min="11" max="11" width="30.85546875" bestFit="1" customWidth="1"/>
    <col min="12" max="12" width="34.140625" bestFit="1" customWidth="1"/>
    <col min="13" max="13" width="26.42578125" customWidth="1"/>
    <col min="14" max="14" width="23.85546875" bestFit="1" customWidth="1"/>
    <col min="15" max="16" width="20.7109375" bestFit="1" customWidth="1"/>
    <col min="17" max="17" width="20.7109375" customWidth="1"/>
  </cols>
  <sheetData>
    <row r="2" spans="2:18" x14ac:dyDescent="0.25">
      <c r="H2" s="146"/>
      <c r="I2" s="146"/>
      <c r="J2" s="146"/>
      <c r="K2" s="146" t="s">
        <v>226</v>
      </c>
      <c r="L2" s="146" t="s">
        <v>228</v>
      </c>
      <c r="M2" s="146" t="s">
        <v>229</v>
      </c>
      <c r="N2" s="146"/>
      <c r="O2" s="146"/>
      <c r="P2" s="146"/>
      <c r="Q2" s="146"/>
    </row>
    <row r="3" spans="2:18" x14ac:dyDescent="0.25">
      <c r="H3" s="146" t="s">
        <v>225</v>
      </c>
      <c r="I3" s="146" t="s">
        <v>29</v>
      </c>
      <c r="J3" s="146" t="s">
        <v>29</v>
      </c>
      <c r="K3" s="146" t="s">
        <v>227</v>
      </c>
      <c r="L3" s="146" t="s">
        <v>65</v>
      </c>
      <c r="M3" s="146" t="s">
        <v>230</v>
      </c>
      <c r="N3" s="146" t="s">
        <v>231</v>
      </c>
      <c r="O3" s="146" t="s">
        <v>232</v>
      </c>
      <c r="P3" s="146" t="s">
        <v>233</v>
      </c>
      <c r="Q3" s="146" t="s">
        <v>234</v>
      </c>
    </row>
    <row r="4" spans="2:18" ht="15.75" thickBot="1" x14ac:dyDescent="0.3">
      <c r="B4" s="26" t="s">
        <v>49</v>
      </c>
      <c r="C4" s="25" t="s">
        <v>28</v>
      </c>
      <c r="D4" s="26" t="s">
        <v>46</v>
      </c>
      <c r="E4" s="27" t="s">
        <v>27</v>
      </c>
      <c r="F4" s="179" t="s">
        <v>16</v>
      </c>
      <c r="G4" s="180"/>
      <c r="H4" s="15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8" x14ac:dyDescent="0.25">
      <c r="B5" s="126" t="s">
        <v>0</v>
      </c>
      <c r="C5" s="127" t="s">
        <v>152</v>
      </c>
      <c r="D5" s="127" t="s">
        <v>17</v>
      </c>
      <c r="E5" s="128" t="s">
        <v>153</v>
      </c>
      <c r="F5" s="138">
        <v>0.4</v>
      </c>
      <c r="G5" s="192">
        <f>SUM(F5:F13)</f>
        <v>1.2400000000000002</v>
      </c>
      <c r="H5" s="4"/>
      <c r="I5" s="8"/>
      <c r="J5" s="8"/>
      <c r="K5" s="8"/>
      <c r="L5" s="8" t="s">
        <v>168</v>
      </c>
      <c r="M5" s="8" t="s">
        <v>169</v>
      </c>
      <c r="N5" s="8"/>
      <c r="O5" s="8"/>
      <c r="P5" s="8"/>
      <c r="Q5" s="8"/>
      <c r="R5" s="141" t="s">
        <v>201</v>
      </c>
    </row>
    <row r="6" spans="2:18" x14ac:dyDescent="0.25">
      <c r="B6" s="1" t="s">
        <v>6</v>
      </c>
      <c r="C6" s="14" t="s">
        <v>152</v>
      </c>
      <c r="D6" s="14" t="s">
        <v>17</v>
      </c>
      <c r="E6" s="11" t="s">
        <v>154</v>
      </c>
      <c r="F6" s="32">
        <v>0.15</v>
      </c>
      <c r="G6" s="193"/>
      <c r="H6" s="36"/>
      <c r="I6" s="35"/>
      <c r="J6" s="35"/>
      <c r="K6" s="35"/>
      <c r="L6" s="35"/>
      <c r="M6" s="35" t="s">
        <v>170</v>
      </c>
      <c r="N6" s="35" t="s">
        <v>170</v>
      </c>
      <c r="O6" s="35" t="s">
        <v>170</v>
      </c>
      <c r="P6" s="35"/>
      <c r="Q6" s="35"/>
      <c r="R6" s="141" t="s">
        <v>202</v>
      </c>
    </row>
    <row r="7" spans="2:18" x14ac:dyDescent="0.25">
      <c r="B7" s="1" t="s">
        <v>155</v>
      </c>
      <c r="C7" s="14" t="s">
        <v>156</v>
      </c>
      <c r="D7" s="14" t="s">
        <v>17</v>
      </c>
      <c r="E7" s="11" t="s">
        <v>21</v>
      </c>
      <c r="F7" s="32">
        <v>0.05</v>
      </c>
      <c r="G7" s="193"/>
      <c r="H7" s="36"/>
      <c r="I7" s="35"/>
      <c r="J7" s="35"/>
      <c r="K7" s="35"/>
      <c r="L7" s="35"/>
      <c r="M7" s="35"/>
      <c r="N7" s="35"/>
      <c r="O7" s="35"/>
      <c r="P7" s="35"/>
      <c r="Q7" s="35" t="s">
        <v>200</v>
      </c>
    </row>
    <row r="8" spans="2:18" x14ac:dyDescent="0.25">
      <c r="B8" s="172" t="s">
        <v>256</v>
      </c>
      <c r="C8" s="130" t="s">
        <v>273</v>
      </c>
      <c r="D8" s="130"/>
      <c r="E8" s="131" t="s">
        <v>158</v>
      </c>
      <c r="F8" s="133"/>
      <c r="G8" s="193"/>
      <c r="H8" s="168" t="str">
        <f>0.1*LEFT(NetFelix!H$5,3)&amp;MID(NetFelix!H$5,4,2)&amp;"|"&amp;0.1*MID(NetFelix!H$5,7,3)&amp;MID(NetFelix!H$5,10,2)</f>
        <v>0.02EB|0.01CA</v>
      </c>
      <c r="I8" s="168" t="str">
        <f>0.1*LEFT(NetFelix!I$5,3)&amp;MID(NetFelix!I$5,4,2)&amp;"|"&amp;0.1*MID(NetFelix!I$5,7,3)&amp;MID(NetFelix!I$5,10,2)</f>
        <v>0.04EB|0.02CA</v>
      </c>
      <c r="J8" s="168" t="str">
        <f>0.1*LEFT(NetFelix!J$5,3)&amp;MID(NetFelix!J$5,4,2)&amp;"|"&amp;0.1*MID(NetFelix!J$5,7,3)&amp;MID(NetFelix!J$5,10,2)</f>
        <v>0.06EB|0.03CA</v>
      </c>
      <c r="K8" s="168" t="str">
        <f>0.1*LEFT(NetFelix!K$5,3)&amp;MID(NetFelix!K$5,4,2)&amp;"|"&amp;0.1*MID(NetFelix!K$5,7,3)&amp;MID(NetFelix!K$5,10,2)</f>
        <v>0.27EB|0.09CA</v>
      </c>
      <c r="L8" s="168" t="str">
        <f>0.1*LEFT(NetFelix!L$5,3)&amp;MID(NetFelix!L$5,4,2)&amp;"|"&amp;0.1*MID(NetFelix!L$5,7,3)&amp;MID(NetFelix!L$5,10,2)</f>
        <v>0.27EB|0.09CA</v>
      </c>
      <c r="M8" s="168" t="str">
        <f>0.1*LEFT(NetFelix!M$5,3)&amp;MID(NetFelix!M$5,4,2)&amp;"|"&amp;0.1*MID(NetFelix!M$5,7,3)&amp;MID(NetFelix!M$5,10,2)</f>
        <v>0.27EB|0.09CA</v>
      </c>
      <c r="N8" s="168" t="str">
        <f>0.1*LEFT(NetFelix!N$5,3)&amp;MID(NetFelix!N$5,4,2)&amp;"|"&amp;0.1*MID(NetFelix!N$5,7,3)&amp;MID(NetFelix!N$5,10,2)</f>
        <v>0.27EB|0.09CA</v>
      </c>
      <c r="O8" s="168" t="str">
        <f>0.1*LEFT(NetFelix!O$5,3)&amp;MID(NetFelix!O$5,4,2)&amp;"|"&amp;0.1*MID(NetFelix!O$5,7,3)&amp;MID(NetFelix!O$5,10,2)</f>
        <v>0.18EB|0.09CA</v>
      </c>
      <c r="P8" s="168" t="str">
        <f>0.1*LEFT(NetFelix!P$5,3)&amp;MID(NetFelix!P$5,4,2)&amp;"|"&amp;0.1*MID(NetFelix!P$5,7,3)&amp;MID(NetFelix!P$5,10,2)</f>
        <v>0.06EB|0.06CA</v>
      </c>
      <c r="Q8" s="168" t="str">
        <f>0.1*LEFT(NetFelix!Q$5,3)&amp;MID(NetFelix!Q$5,4,2)&amp;"|"&amp;0.1*MID(NetFelix!Q$5,7,3)&amp;MID(NetFelix!Q$5,10,2)</f>
        <v>0.02EB|0.06CA</v>
      </c>
    </row>
    <row r="9" spans="2:18" x14ac:dyDescent="0.25">
      <c r="B9" s="129" t="s">
        <v>157</v>
      </c>
      <c r="C9" s="130" t="s">
        <v>156</v>
      </c>
      <c r="D9" s="130" t="s">
        <v>17</v>
      </c>
      <c r="E9" s="131" t="s">
        <v>158</v>
      </c>
      <c r="F9" s="132">
        <v>0.15</v>
      </c>
      <c r="G9" s="193"/>
      <c r="H9" s="139" t="s">
        <v>171</v>
      </c>
      <c r="I9" s="35" t="s">
        <v>172</v>
      </c>
      <c r="J9" s="35" t="s">
        <v>173</v>
      </c>
      <c r="K9" s="35" t="s">
        <v>174</v>
      </c>
      <c r="L9" s="35" t="s">
        <v>175</v>
      </c>
      <c r="M9" s="35" t="s">
        <v>176</v>
      </c>
      <c r="N9" s="35" t="s">
        <v>177</v>
      </c>
      <c r="O9" s="35"/>
      <c r="P9" s="35" t="s">
        <v>178</v>
      </c>
      <c r="Q9" s="35" t="s">
        <v>179</v>
      </c>
      <c r="R9" t="s">
        <v>203</v>
      </c>
    </row>
    <row r="10" spans="2:18" x14ac:dyDescent="0.25">
      <c r="B10" s="1" t="s">
        <v>159</v>
      </c>
      <c r="C10" s="14" t="s">
        <v>152</v>
      </c>
      <c r="D10" s="14" t="s">
        <v>17</v>
      </c>
      <c r="E10" s="11" t="s">
        <v>47</v>
      </c>
      <c r="F10" s="32">
        <v>0.08</v>
      </c>
      <c r="G10" s="193"/>
      <c r="H10" s="36"/>
      <c r="I10" s="35"/>
      <c r="J10" s="35"/>
      <c r="K10" s="35"/>
      <c r="L10" s="35"/>
      <c r="M10" s="35" t="s">
        <v>180</v>
      </c>
      <c r="N10" s="35" t="s">
        <v>180</v>
      </c>
      <c r="O10" s="35"/>
      <c r="P10" s="35"/>
      <c r="Q10" s="35" t="s">
        <v>249</v>
      </c>
      <c r="R10" s="141"/>
    </row>
    <row r="11" spans="2:18" x14ac:dyDescent="0.25">
      <c r="B11" s="129" t="s">
        <v>9</v>
      </c>
      <c r="C11" s="130" t="s">
        <v>152</v>
      </c>
      <c r="D11" s="130" t="s">
        <v>17</v>
      </c>
      <c r="E11" s="131" t="s">
        <v>23</v>
      </c>
      <c r="F11" s="133">
        <v>0.25</v>
      </c>
      <c r="G11" s="193"/>
      <c r="H11" s="36"/>
      <c r="I11" s="35"/>
      <c r="J11" s="35"/>
      <c r="K11" s="35"/>
      <c r="L11" s="35"/>
      <c r="M11" s="35" t="s">
        <v>181</v>
      </c>
      <c r="N11" s="35" t="s">
        <v>182</v>
      </c>
      <c r="O11" s="35" t="s">
        <v>183</v>
      </c>
      <c r="P11" s="35"/>
      <c r="Q11" s="35"/>
      <c r="R11" s="141"/>
    </row>
    <row r="12" spans="2:18" x14ac:dyDescent="0.25">
      <c r="B12" s="16" t="s">
        <v>160</v>
      </c>
      <c r="C12" s="14" t="s">
        <v>152</v>
      </c>
      <c r="D12" s="14" t="s">
        <v>17</v>
      </c>
      <c r="E12" s="11" t="s">
        <v>47</v>
      </c>
      <c r="F12" s="32">
        <v>0.08</v>
      </c>
      <c r="G12" s="193"/>
      <c r="H12" s="139" t="s">
        <v>184</v>
      </c>
      <c r="I12" s="140" t="s">
        <v>184</v>
      </c>
      <c r="J12" s="35"/>
      <c r="K12" s="35"/>
      <c r="L12" s="35"/>
      <c r="M12" s="35"/>
      <c r="N12" s="35"/>
      <c r="O12" s="35" t="s">
        <v>185</v>
      </c>
      <c r="P12" s="35" t="s">
        <v>186</v>
      </c>
      <c r="Q12" s="35" t="s">
        <v>248</v>
      </c>
      <c r="R12" t="s">
        <v>204</v>
      </c>
    </row>
    <row r="13" spans="2:18" ht="15.75" thickBot="1" x14ac:dyDescent="0.3">
      <c r="B13" s="1" t="s">
        <v>217</v>
      </c>
      <c r="C13" s="15" t="s">
        <v>161</v>
      </c>
      <c r="D13" s="15" t="s">
        <v>17</v>
      </c>
      <c r="E13" s="29" t="s">
        <v>162</v>
      </c>
      <c r="F13" s="32">
        <v>0.08</v>
      </c>
      <c r="G13" s="194"/>
      <c r="H13" s="143"/>
      <c r="I13" s="144" t="s">
        <v>187</v>
      </c>
      <c r="J13" s="144" t="s">
        <v>188</v>
      </c>
      <c r="K13" s="144" t="s">
        <v>189</v>
      </c>
      <c r="L13" s="144" t="s">
        <v>190</v>
      </c>
      <c r="M13" s="144" t="s">
        <v>189</v>
      </c>
      <c r="N13" s="144" t="s">
        <v>189</v>
      </c>
      <c r="O13" s="144" t="s">
        <v>188</v>
      </c>
      <c r="P13" s="144"/>
      <c r="Q13" s="144"/>
      <c r="R13" t="s">
        <v>205</v>
      </c>
    </row>
    <row r="14" spans="2:18" ht="15.75" thickTop="1" x14ac:dyDescent="0.25">
      <c r="B14" s="134" t="s">
        <v>13</v>
      </c>
      <c r="C14" s="13" t="s">
        <v>152</v>
      </c>
      <c r="D14" s="13" t="s">
        <v>3</v>
      </c>
      <c r="E14" s="28" t="s">
        <v>153</v>
      </c>
      <c r="F14" s="135">
        <v>0.15</v>
      </c>
      <c r="G14" s="195">
        <f>SUM(F14:F21)</f>
        <v>1.06</v>
      </c>
      <c r="H14" s="37"/>
      <c r="I14" s="142"/>
      <c r="J14" s="142"/>
      <c r="K14" s="142"/>
      <c r="L14" s="142"/>
      <c r="M14" s="142"/>
      <c r="N14" s="142"/>
      <c r="O14" s="142"/>
      <c r="P14" s="142"/>
      <c r="Q14" s="142"/>
      <c r="R14" s="141" t="s">
        <v>206</v>
      </c>
    </row>
    <row r="15" spans="2:18" x14ac:dyDescent="0.25">
      <c r="B15" s="136" t="s">
        <v>163</v>
      </c>
      <c r="C15" s="130" t="s">
        <v>152</v>
      </c>
      <c r="D15" s="130" t="s">
        <v>3</v>
      </c>
      <c r="E15" s="131" t="s">
        <v>153</v>
      </c>
      <c r="F15" s="132">
        <v>0.18</v>
      </c>
      <c r="G15" s="186"/>
      <c r="H15" s="36"/>
      <c r="I15" s="35" t="s">
        <v>168</v>
      </c>
      <c r="J15" s="35" t="s">
        <v>191</v>
      </c>
      <c r="K15" s="35" t="s">
        <v>192</v>
      </c>
      <c r="L15" s="35" t="s">
        <v>170</v>
      </c>
      <c r="M15" s="35" t="s">
        <v>170</v>
      </c>
      <c r="N15" s="35"/>
      <c r="O15" s="35"/>
      <c r="P15" s="35"/>
      <c r="Q15" s="35"/>
      <c r="R15" s="141" t="s">
        <v>207</v>
      </c>
    </row>
    <row r="16" spans="2:18" x14ac:dyDescent="0.25">
      <c r="B16" s="136" t="s">
        <v>218</v>
      </c>
      <c r="C16" s="130" t="s">
        <v>152</v>
      </c>
      <c r="D16" s="130" t="s">
        <v>3</v>
      </c>
      <c r="E16" s="131" t="s">
        <v>153</v>
      </c>
      <c r="F16" s="133">
        <v>0.05</v>
      </c>
      <c r="G16" s="186"/>
      <c r="H16" s="36" t="s">
        <v>193</v>
      </c>
      <c r="I16" s="35" t="s">
        <v>168</v>
      </c>
      <c r="J16" s="35"/>
      <c r="K16" s="35"/>
      <c r="L16" s="35"/>
      <c r="M16" s="35"/>
      <c r="N16" s="35"/>
      <c r="O16" s="35"/>
      <c r="P16" s="35"/>
      <c r="Q16" s="35"/>
      <c r="R16" s="141" t="s">
        <v>208</v>
      </c>
    </row>
    <row r="17" spans="2:18" x14ac:dyDescent="0.25">
      <c r="B17" s="136" t="s">
        <v>164</v>
      </c>
      <c r="C17" s="130" t="s">
        <v>152</v>
      </c>
      <c r="D17" s="130" t="s">
        <v>3</v>
      </c>
      <c r="E17" s="131" t="s">
        <v>23</v>
      </c>
      <c r="F17" s="133">
        <v>0.4</v>
      </c>
      <c r="G17" s="186"/>
      <c r="H17" s="36"/>
      <c r="I17" s="35"/>
      <c r="J17" s="35"/>
      <c r="K17" s="35" t="s">
        <v>194</v>
      </c>
      <c r="L17" s="35" t="s">
        <v>195</v>
      </c>
      <c r="M17" s="35"/>
      <c r="N17" s="35"/>
      <c r="O17" s="35"/>
      <c r="P17" s="35"/>
      <c r="Q17" s="35"/>
      <c r="R17" t="s">
        <v>209</v>
      </c>
    </row>
    <row r="18" spans="2:18" x14ac:dyDescent="0.25">
      <c r="B18" s="119" t="s">
        <v>219</v>
      </c>
      <c r="C18" s="130" t="s">
        <v>156</v>
      </c>
      <c r="D18" s="130" t="s">
        <v>3</v>
      </c>
      <c r="E18" s="131" t="s">
        <v>21</v>
      </c>
      <c r="F18" s="132">
        <v>0.06</v>
      </c>
      <c r="G18" s="186"/>
      <c r="H18" s="36"/>
      <c r="I18" s="35" t="s">
        <v>196</v>
      </c>
      <c r="J18" s="35" t="s">
        <v>197</v>
      </c>
      <c r="K18" s="35" t="s">
        <v>197</v>
      </c>
      <c r="L18" s="35" t="s">
        <v>198</v>
      </c>
      <c r="M18" s="35" t="s">
        <v>170</v>
      </c>
      <c r="N18" s="35" t="s">
        <v>170</v>
      </c>
      <c r="O18" s="35" t="s">
        <v>170</v>
      </c>
      <c r="P18" s="35"/>
      <c r="Q18" s="35"/>
      <c r="R18" t="s">
        <v>210</v>
      </c>
    </row>
    <row r="19" spans="2:18" x14ac:dyDescent="0.25">
      <c r="B19" s="137" t="s">
        <v>220</v>
      </c>
      <c r="C19" s="14" t="s">
        <v>152</v>
      </c>
      <c r="D19" s="14" t="s">
        <v>3</v>
      </c>
      <c r="E19" s="11" t="s">
        <v>47</v>
      </c>
      <c r="F19" s="32">
        <v>0.06</v>
      </c>
      <c r="G19" s="186"/>
      <c r="H19" s="36" t="s">
        <v>199</v>
      </c>
      <c r="I19" s="35" t="s">
        <v>199</v>
      </c>
      <c r="J19" s="35" t="s">
        <v>199</v>
      </c>
      <c r="K19" s="35" t="s">
        <v>199</v>
      </c>
      <c r="L19" s="35" t="s">
        <v>199</v>
      </c>
      <c r="M19" s="35" t="s">
        <v>199</v>
      </c>
      <c r="N19" s="35" t="s">
        <v>199</v>
      </c>
      <c r="O19" s="35" t="s">
        <v>199</v>
      </c>
      <c r="P19" s="35" t="s">
        <v>199</v>
      </c>
      <c r="Q19" s="35" t="s">
        <v>199</v>
      </c>
      <c r="R19" s="141" t="s">
        <v>211</v>
      </c>
    </row>
    <row r="20" spans="2:18" x14ac:dyDescent="0.25">
      <c r="B20" s="19" t="s">
        <v>165</v>
      </c>
      <c r="C20" s="14" t="s">
        <v>166</v>
      </c>
      <c r="D20" s="14" t="s">
        <v>3</v>
      </c>
      <c r="E20" s="11" t="s">
        <v>162</v>
      </c>
      <c r="F20" s="32">
        <v>0.08</v>
      </c>
      <c r="G20" s="186"/>
      <c r="H20" s="36" t="s">
        <v>177</v>
      </c>
      <c r="I20" s="35" t="s">
        <v>177</v>
      </c>
      <c r="J20" s="35" t="s">
        <v>177</v>
      </c>
      <c r="K20" s="35" t="s">
        <v>177</v>
      </c>
      <c r="L20" s="35" t="s">
        <v>177</v>
      </c>
      <c r="M20" s="35" t="s">
        <v>177</v>
      </c>
      <c r="N20" s="35" t="s">
        <v>177</v>
      </c>
      <c r="O20" s="35" t="s">
        <v>200</v>
      </c>
      <c r="P20" s="35" t="s">
        <v>200</v>
      </c>
      <c r="Q20" s="35" t="s">
        <v>200</v>
      </c>
    </row>
    <row r="21" spans="2:18" ht="15.75" thickBot="1" x14ac:dyDescent="0.3">
      <c r="B21" s="121" t="s">
        <v>14</v>
      </c>
      <c r="C21" s="15" t="s">
        <v>152</v>
      </c>
      <c r="D21" s="15" t="s">
        <v>3</v>
      </c>
      <c r="E21" s="29" t="s">
        <v>167</v>
      </c>
      <c r="F21" s="33">
        <v>0.08</v>
      </c>
      <c r="G21" s="187"/>
      <c r="H21" s="36" t="s">
        <v>250</v>
      </c>
      <c r="I21" s="35" t="s">
        <v>250</v>
      </c>
      <c r="J21" s="35" t="s">
        <v>251</v>
      </c>
      <c r="K21" s="35" t="s">
        <v>252</v>
      </c>
      <c r="L21" s="35" t="s">
        <v>253</v>
      </c>
      <c r="M21" s="35" t="s">
        <v>254</v>
      </c>
      <c r="N21" s="35" t="s">
        <v>254</v>
      </c>
      <c r="O21" s="35"/>
      <c r="P21" s="35"/>
      <c r="Q21" s="35"/>
    </row>
    <row r="22" spans="2:18" ht="15.75" thickTop="1" x14ac:dyDescent="0.25">
      <c r="B22" s="22" t="s">
        <v>19</v>
      </c>
      <c r="C22" s="21"/>
      <c r="D22" s="21" t="s">
        <v>18</v>
      </c>
      <c r="E22" s="30" t="s">
        <v>26</v>
      </c>
      <c r="F22" s="5">
        <f>0.1*(G5)</f>
        <v>0.12400000000000003</v>
      </c>
      <c r="G22" s="188">
        <f>SUM(F22:F23)</f>
        <v>0.24800000000000005</v>
      </c>
    </row>
    <row r="23" spans="2:18" ht="15.75" thickBot="1" x14ac:dyDescent="0.3">
      <c r="B23" s="24" t="s">
        <v>48</v>
      </c>
      <c r="C23" s="23"/>
      <c r="D23" s="23" t="s">
        <v>18</v>
      </c>
      <c r="E23" s="12" t="s">
        <v>26</v>
      </c>
      <c r="F23" s="31">
        <f>0.1*(G5)</f>
        <v>0.12400000000000003</v>
      </c>
      <c r="G23" s="189"/>
    </row>
    <row r="24" spans="2:18" x14ac:dyDescent="0.25">
      <c r="F24" s="190">
        <f>SUM(G5:G21)</f>
        <v>2.3000000000000003</v>
      </c>
      <c r="G24" s="191"/>
    </row>
    <row r="26" spans="2:18" x14ac:dyDescent="0.25">
      <c r="B26" s="145" t="s">
        <v>212</v>
      </c>
      <c r="C26" t="s">
        <v>216</v>
      </c>
    </row>
    <row r="27" spans="2:18" x14ac:dyDescent="0.25">
      <c r="C27" t="s">
        <v>215</v>
      </c>
    </row>
    <row r="28" spans="2:18" x14ac:dyDescent="0.25">
      <c r="C28" t="s">
        <v>214</v>
      </c>
    </row>
    <row r="29" spans="2:18" x14ac:dyDescent="0.25">
      <c r="C29" t="s">
        <v>213</v>
      </c>
    </row>
    <row r="32" spans="2:18" x14ac:dyDescent="0.25">
      <c r="B32" s="145" t="s">
        <v>221</v>
      </c>
      <c r="C32" t="s">
        <v>222</v>
      </c>
    </row>
    <row r="33" spans="3:3" x14ac:dyDescent="0.25">
      <c r="C33" t="s">
        <v>223</v>
      </c>
    </row>
    <row r="34" spans="3:3" x14ac:dyDescent="0.25">
      <c r="C34" t="s">
        <v>224</v>
      </c>
    </row>
  </sheetData>
  <mergeCells count="5">
    <mergeCell ref="G5:G13"/>
    <mergeCell ref="G14:G21"/>
    <mergeCell ref="G22:G23"/>
    <mergeCell ref="F24:G24"/>
    <mergeCell ref="F4:G4"/>
  </mergeCells>
  <conditionalFormatting sqref="F5:G5 F6:F13 F14:G21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BF6D-6946-4DC5-BFFF-D104517D9D45}">
  <sheetPr codeName="Sheet5">
    <pageSetUpPr fitToPage="1"/>
  </sheetPr>
  <dimension ref="B2:Q47"/>
  <sheetViews>
    <sheetView topLeftCell="H1" zoomScale="70" zoomScaleNormal="70" workbookViewId="0">
      <selection activeCell="H7" sqref="H7:Q7"/>
    </sheetView>
  </sheetViews>
  <sheetFormatPr defaultColWidth="8.85546875" defaultRowHeight="15" x14ac:dyDescent="0.25"/>
  <cols>
    <col min="2" max="2" width="36.85546875" bestFit="1" customWidth="1"/>
    <col min="3" max="3" width="43.42578125" bestFit="1" customWidth="1"/>
    <col min="4" max="4" width="19.42578125" bestFit="1" customWidth="1"/>
    <col min="5" max="5" width="60.42578125" bestFit="1" customWidth="1"/>
    <col min="6" max="7" width="7.5703125" customWidth="1"/>
    <col min="8" max="8" width="36.85546875" bestFit="1" customWidth="1"/>
    <col min="9" max="10" width="31.140625" bestFit="1" customWidth="1"/>
    <col min="11" max="11" width="30.85546875" bestFit="1" customWidth="1"/>
    <col min="12" max="13" width="26.42578125" bestFit="1" customWidth="1"/>
    <col min="14" max="15" width="29.42578125" bestFit="1" customWidth="1"/>
    <col min="16" max="17" width="25.85546875" bestFit="1" customWidth="1"/>
  </cols>
  <sheetData>
    <row r="2" spans="2:17" ht="15.75" thickBot="1" x14ac:dyDescent="0.3"/>
    <row r="3" spans="2:17" ht="15.75" thickTop="1" x14ac:dyDescent="0.25">
      <c r="F3" s="177" t="s">
        <v>50</v>
      </c>
      <c r="G3" s="178"/>
    </row>
    <row r="4" spans="2:17" ht="15.75" thickBot="1" x14ac:dyDescent="0.3">
      <c r="B4" s="26" t="s">
        <v>49</v>
      </c>
      <c r="C4" s="25" t="s">
        <v>28</v>
      </c>
      <c r="D4" s="26" t="s">
        <v>46</v>
      </c>
      <c r="E4" s="27" t="s">
        <v>27</v>
      </c>
      <c r="F4" s="179" t="s">
        <v>16</v>
      </c>
      <c r="G4" s="180"/>
      <c r="H4" s="167" t="s">
        <v>30</v>
      </c>
      <c r="I4" s="165" t="str">
        <f t="shared" ref="I4:Q4" si="0">LEFT(H4,3)&amp;RIGHT(H4,4)&amp;"-"&amp;MID(H4,9,3)&amp;(RIGHT(H4,4)+1)</f>
        <v>Q2/2027-Q1/2028</v>
      </c>
      <c r="J4" s="165" t="str">
        <f t="shared" si="0"/>
        <v>Q2/2028-Q1/2029</v>
      </c>
      <c r="K4" s="165" t="str">
        <f t="shared" si="0"/>
        <v>Q2/2029-Q1/2030</v>
      </c>
      <c r="L4" s="165" t="str">
        <f t="shared" si="0"/>
        <v>Q2/2030-Q1/2031</v>
      </c>
      <c r="M4" s="165" t="str">
        <f t="shared" si="0"/>
        <v>Q2/2031-Q1/2032</v>
      </c>
      <c r="N4" s="165" t="str">
        <f t="shared" si="0"/>
        <v>Q2/2032-Q1/2033</v>
      </c>
      <c r="O4" s="165" t="str">
        <f t="shared" si="0"/>
        <v>Q2/2033-Q1/2034</v>
      </c>
      <c r="P4" s="165" t="str">
        <f t="shared" si="0"/>
        <v>Q2/2034-Q1/2035</v>
      </c>
      <c r="Q4" s="165" t="str">
        <f t="shared" si="0"/>
        <v>Q2/2035-Q1/2036</v>
      </c>
    </row>
    <row r="5" spans="2:17" ht="30.75" thickBot="1" x14ac:dyDescent="0.3">
      <c r="B5" s="160" t="s">
        <v>90</v>
      </c>
      <c r="C5" s="161" t="s">
        <v>91</v>
      </c>
      <c r="D5" s="161" t="s">
        <v>3</v>
      </c>
      <c r="E5" s="162" t="s">
        <v>20</v>
      </c>
      <c r="F5" s="163">
        <v>4.7899999999999991</v>
      </c>
      <c r="G5" s="164">
        <f>SUM(F5)</f>
        <v>4.7899999999999991</v>
      </c>
      <c r="H5" s="168" t="s">
        <v>99</v>
      </c>
      <c r="I5" s="166" t="s">
        <v>100</v>
      </c>
      <c r="J5" s="166" t="s">
        <v>100</v>
      </c>
      <c r="K5" s="166" t="s">
        <v>101</v>
      </c>
      <c r="L5" s="166" t="s">
        <v>102</v>
      </c>
      <c r="M5" s="166" t="s">
        <v>103</v>
      </c>
      <c r="N5" s="166" t="s">
        <v>104</v>
      </c>
      <c r="O5" s="166" t="s">
        <v>105</v>
      </c>
      <c r="P5" s="166"/>
      <c r="Q5" s="166"/>
    </row>
    <row r="6" spans="2:17" ht="30.75" thickTop="1" x14ac:dyDescent="0.25">
      <c r="B6" s="159" t="s">
        <v>92</v>
      </c>
      <c r="C6" s="13" t="s">
        <v>93</v>
      </c>
      <c r="D6" s="13" t="s">
        <v>17</v>
      </c>
      <c r="E6" s="28" t="s">
        <v>257</v>
      </c>
      <c r="F6" s="196">
        <v>0.24000000000000002</v>
      </c>
      <c r="G6" s="195">
        <f>SUM(F6:F11)</f>
        <v>4.147333333333334</v>
      </c>
      <c r="H6" s="168" t="s">
        <v>106</v>
      </c>
      <c r="I6" s="166" t="s">
        <v>106</v>
      </c>
      <c r="J6" s="166" t="s">
        <v>106</v>
      </c>
      <c r="K6" s="166" t="s">
        <v>106</v>
      </c>
      <c r="L6" s="166" t="s">
        <v>106</v>
      </c>
      <c r="M6" s="166" t="s">
        <v>106</v>
      </c>
      <c r="N6" s="166" t="s">
        <v>107</v>
      </c>
      <c r="O6" s="166" t="s">
        <v>108</v>
      </c>
      <c r="P6" s="166" t="s">
        <v>108</v>
      </c>
      <c r="Q6" s="166" t="s">
        <v>109</v>
      </c>
    </row>
    <row r="7" spans="2:17" x14ac:dyDescent="0.25">
      <c r="B7" s="159" t="s">
        <v>256</v>
      </c>
      <c r="C7" s="13" t="s">
        <v>255</v>
      </c>
      <c r="D7" s="13" t="s">
        <v>17</v>
      </c>
      <c r="E7" s="28" t="s">
        <v>158</v>
      </c>
      <c r="F7" s="197"/>
      <c r="G7" s="186"/>
      <c r="H7" s="168" t="str">
        <f>0.35*LEFT(NetFelix!H$5,3)&amp;MID(NetFelix!H$5,4,2)&amp;"|"&amp;0.35*MID(NetFelix!H$5,7,3)&amp;MID(NetFelix!H$5,10,2)</f>
        <v>0.07EB|0.035CA</v>
      </c>
      <c r="I7" s="168" t="str">
        <f>0.35*LEFT(NetFelix!I$5,3)&amp;MID(NetFelix!I$5,4,2)&amp;"|"&amp;0.35*MID(NetFelix!I$5,7,3)&amp;MID(NetFelix!I$5,10,2)</f>
        <v>0.14EB|0.07CA</v>
      </c>
      <c r="J7" s="168" t="str">
        <f>0.35*LEFT(NetFelix!J$5,3)&amp;MID(NetFelix!J$5,4,2)&amp;"|"&amp;0.35*MID(NetFelix!J$5,7,3)&amp;MID(NetFelix!J$5,10,2)</f>
        <v>0.21EB|0.105CA</v>
      </c>
      <c r="K7" s="168" t="str">
        <f>0.35*LEFT(NetFelix!K$5,3)&amp;MID(NetFelix!K$5,4,2)&amp;"|"&amp;0.35*MID(NetFelix!K$5,7,3)&amp;MID(NetFelix!K$5,10,2)</f>
        <v>0.945EB|0.315CA</v>
      </c>
      <c r="L7" s="168" t="str">
        <f>0.35*LEFT(NetFelix!L$5,3)&amp;MID(NetFelix!L$5,4,2)&amp;"|"&amp;0.35*MID(NetFelix!L$5,7,3)&amp;MID(NetFelix!L$5,10,2)</f>
        <v>0.945EB|0.315CA</v>
      </c>
      <c r="M7" s="168" t="str">
        <f>0.35*LEFT(NetFelix!M$5,3)&amp;MID(NetFelix!M$5,4,2)&amp;"|"&amp;0.35*MID(NetFelix!M$5,7,3)&amp;MID(NetFelix!M$5,10,2)</f>
        <v>0.945EB|0.315CA</v>
      </c>
      <c r="N7" s="168" t="str">
        <f>0.35*LEFT(NetFelix!N$5,3)&amp;MID(NetFelix!N$5,4,2)&amp;"|"&amp;0.35*MID(NetFelix!N$5,7,3)&amp;MID(NetFelix!N$5,10,2)</f>
        <v>0.945EB|0.315CA</v>
      </c>
      <c r="O7" s="168" t="str">
        <f>0.35*LEFT(NetFelix!O$5,3)&amp;MID(NetFelix!O$5,4,2)&amp;"|"&amp;0.35*MID(NetFelix!O$5,7,3)&amp;MID(NetFelix!O$5,10,2)</f>
        <v>0.63EB|0.315CA</v>
      </c>
      <c r="P7" s="168" t="str">
        <f>0.35*LEFT(NetFelix!P$5,3)&amp;MID(NetFelix!P$5,4,2)&amp;"|"&amp;0.35*MID(NetFelix!P$5,7,3)&amp;MID(NetFelix!P$5,10,2)</f>
        <v>0.21EB|0.21CA</v>
      </c>
      <c r="Q7" s="168" t="str">
        <f>0.35*LEFT(NetFelix!Q$5,3)&amp;MID(NetFelix!Q$5,4,2)&amp;"|"&amp;0.35*MID(NetFelix!Q$5,7,3)&amp;MID(NetFelix!Q$5,10,2)</f>
        <v>0.07EB|0.21CA</v>
      </c>
    </row>
    <row r="8" spans="2:17" ht="30" x14ac:dyDescent="0.25">
      <c r="B8" s="119" t="s">
        <v>8</v>
      </c>
      <c r="C8" s="14" t="s">
        <v>94</v>
      </c>
      <c r="D8" s="14" t="s">
        <v>17</v>
      </c>
      <c r="E8" s="11" t="s">
        <v>47</v>
      </c>
      <c r="F8" s="155">
        <v>0.13</v>
      </c>
      <c r="G8" s="186"/>
      <c r="H8" s="168" t="s">
        <v>110</v>
      </c>
      <c r="I8" s="166" t="s">
        <v>111</v>
      </c>
      <c r="J8" s="166" t="s">
        <v>245</v>
      </c>
      <c r="K8" s="166" t="s">
        <v>245</v>
      </c>
      <c r="L8" s="166" t="s">
        <v>246</v>
      </c>
      <c r="M8" s="166" t="s">
        <v>246</v>
      </c>
      <c r="N8" s="166" t="s">
        <v>246</v>
      </c>
      <c r="O8" s="166" t="s">
        <v>247</v>
      </c>
      <c r="P8" s="166"/>
      <c r="Q8" s="166"/>
    </row>
    <row r="9" spans="2:17" ht="45" x14ac:dyDescent="0.25">
      <c r="B9" s="120" t="s">
        <v>95</v>
      </c>
      <c r="C9" s="14" t="s">
        <v>96</v>
      </c>
      <c r="D9" s="14" t="s">
        <v>17</v>
      </c>
      <c r="E9" s="11" t="s">
        <v>23</v>
      </c>
      <c r="F9" s="155">
        <v>1.4880000000000002</v>
      </c>
      <c r="G9" s="186"/>
      <c r="H9" s="168" t="s">
        <v>112</v>
      </c>
      <c r="I9" s="166" t="s">
        <v>113</v>
      </c>
      <c r="J9" s="166" t="s">
        <v>114</v>
      </c>
      <c r="K9" s="166" t="s">
        <v>115</v>
      </c>
      <c r="L9" s="166" t="s">
        <v>116</v>
      </c>
      <c r="M9" s="166" t="s">
        <v>116</v>
      </c>
      <c r="N9" s="166" t="s">
        <v>117</v>
      </c>
      <c r="O9" s="166" t="s">
        <v>118</v>
      </c>
      <c r="P9" s="166" t="s">
        <v>118</v>
      </c>
      <c r="Q9" s="166" t="s">
        <v>118</v>
      </c>
    </row>
    <row r="10" spans="2:17" ht="30" x14ac:dyDescent="0.25">
      <c r="B10" s="119" t="s">
        <v>97</v>
      </c>
      <c r="C10" s="14" t="s">
        <v>98</v>
      </c>
      <c r="D10" s="14" t="s">
        <v>17</v>
      </c>
      <c r="E10" s="11" t="s">
        <v>47</v>
      </c>
      <c r="F10" s="155">
        <v>0.8</v>
      </c>
      <c r="G10" s="186"/>
      <c r="H10" s="168" t="s">
        <v>119</v>
      </c>
      <c r="I10" s="166" t="s">
        <v>120</v>
      </c>
      <c r="J10" s="166" t="s">
        <v>121</v>
      </c>
      <c r="K10" s="166" t="s">
        <v>122</v>
      </c>
      <c r="L10" s="166" t="s">
        <v>123</v>
      </c>
      <c r="M10" s="166" t="s">
        <v>124</v>
      </c>
      <c r="N10" s="166" t="s">
        <v>125</v>
      </c>
      <c r="O10" s="166" t="s">
        <v>126</v>
      </c>
      <c r="P10" s="166" t="s">
        <v>127</v>
      </c>
      <c r="Q10" s="166" t="s">
        <v>128</v>
      </c>
    </row>
    <row r="11" spans="2:17" ht="15.75" thickBot="1" x14ac:dyDescent="0.3">
      <c r="B11" s="121" t="s">
        <v>4</v>
      </c>
      <c r="C11" s="15"/>
      <c r="D11" s="15" t="s">
        <v>74</v>
      </c>
      <c r="E11" s="29" t="s">
        <v>24</v>
      </c>
      <c r="F11" s="156">
        <v>1.4893333333333334</v>
      </c>
      <c r="G11" s="187"/>
      <c r="H11" s="36"/>
      <c r="I11" s="35"/>
      <c r="J11" s="35"/>
      <c r="K11" s="35"/>
      <c r="L11" s="35"/>
      <c r="M11" s="35"/>
      <c r="N11" s="35"/>
      <c r="O11" s="35"/>
      <c r="P11" s="35"/>
      <c r="Q11" s="35"/>
    </row>
    <row r="12" spans="2:17" ht="15.75" thickTop="1" x14ac:dyDescent="0.25">
      <c r="B12" s="122" t="s">
        <v>19</v>
      </c>
      <c r="C12" s="21"/>
      <c r="D12" s="21" t="s">
        <v>18</v>
      </c>
      <c r="E12" s="30" t="s">
        <v>26</v>
      </c>
      <c r="F12" s="169">
        <f>0.1*G6</f>
        <v>0.4147333333333334</v>
      </c>
      <c r="G12" s="188">
        <f>SUM(F12:F13)</f>
        <v>0.8294666666666668</v>
      </c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ht="15.75" thickBot="1" x14ac:dyDescent="0.3">
      <c r="B13" s="123" t="s">
        <v>48</v>
      </c>
      <c r="C13" s="23"/>
      <c r="D13" s="23" t="s">
        <v>18</v>
      </c>
      <c r="E13" s="12" t="s">
        <v>26</v>
      </c>
      <c r="F13" s="157">
        <f>0.1*G6</f>
        <v>0.4147333333333334</v>
      </c>
      <c r="G13" s="189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x14ac:dyDescent="0.25">
      <c r="B14" s="158"/>
      <c r="C14" s="158"/>
      <c r="D14" s="158"/>
      <c r="E14" s="158"/>
      <c r="F14" s="181">
        <f>SUM(G5,G6)</f>
        <v>8.9373333333333331</v>
      </c>
      <c r="G14" s="182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47" spans="7:7" x14ac:dyDescent="0.25">
      <c r="G47" s="10"/>
    </row>
  </sheetData>
  <mergeCells count="6">
    <mergeCell ref="F3:G3"/>
    <mergeCell ref="F4:G4"/>
    <mergeCell ref="F14:G14"/>
    <mergeCell ref="G12:G13"/>
    <mergeCell ref="G6:G11"/>
    <mergeCell ref="F6:F7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C6A0-5FF8-4528-8110-133ED4830C4E}">
  <sheetPr codeName="Sheet9">
    <pageSetUpPr fitToPage="1"/>
  </sheetPr>
  <dimension ref="B2:Q6"/>
  <sheetViews>
    <sheetView zoomScale="70" zoomScaleNormal="70" workbookViewId="0">
      <selection activeCell="E33" sqref="E33"/>
    </sheetView>
  </sheetViews>
  <sheetFormatPr defaultColWidth="8.85546875" defaultRowHeight="15" x14ac:dyDescent="0.25"/>
  <cols>
    <col min="2" max="2" width="25.42578125" bestFit="1" customWidth="1"/>
    <col min="3" max="3" width="16.42578125" bestFit="1" customWidth="1"/>
    <col min="4" max="4" width="19.42578125" bestFit="1" customWidth="1"/>
    <col min="5" max="5" width="25.140625" customWidth="1"/>
    <col min="6" max="7" width="7.5703125" customWidth="1"/>
    <col min="8" max="8" width="36.85546875" bestFit="1" customWidth="1"/>
    <col min="9" max="10" width="31.140625" bestFit="1" customWidth="1"/>
    <col min="11" max="11" width="30.85546875" bestFit="1" customWidth="1"/>
    <col min="12" max="13" width="26.42578125" bestFit="1" customWidth="1"/>
    <col min="14" max="15" width="29.42578125" bestFit="1" customWidth="1"/>
    <col min="16" max="17" width="25.85546875" bestFit="1" customWidth="1"/>
  </cols>
  <sheetData>
    <row r="2" spans="2:17" ht="15.75" thickBot="1" x14ac:dyDescent="0.3"/>
    <row r="3" spans="2:17" ht="15.75" thickTop="1" x14ac:dyDescent="0.25">
      <c r="F3" s="177" t="s">
        <v>50</v>
      </c>
      <c r="G3" s="178"/>
    </row>
    <row r="4" spans="2:17" ht="15.75" thickBot="1" x14ac:dyDescent="0.3">
      <c r="B4" s="26" t="s">
        <v>49</v>
      </c>
      <c r="C4" s="25" t="s">
        <v>28</v>
      </c>
      <c r="D4" s="26" t="s">
        <v>46</v>
      </c>
      <c r="E4" s="27" t="s">
        <v>27</v>
      </c>
      <c r="F4" s="179" t="s">
        <v>16</v>
      </c>
      <c r="G4" s="180"/>
      <c r="H4" s="12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7" x14ac:dyDescent="0.25">
      <c r="B5" s="46" t="s">
        <v>240</v>
      </c>
      <c r="C5" s="44" t="s">
        <v>12</v>
      </c>
      <c r="D5" s="44"/>
      <c r="E5" s="148" t="s">
        <v>24</v>
      </c>
      <c r="F5" s="149">
        <v>1.4</v>
      </c>
      <c r="G5" s="185">
        <f>SUM(F5:F6)</f>
        <v>1.4</v>
      </c>
      <c r="H5" s="150" t="s">
        <v>242</v>
      </c>
      <c r="I5" s="150" t="s">
        <v>243</v>
      </c>
      <c r="J5" s="150" t="s">
        <v>242</v>
      </c>
      <c r="K5" s="150" t="s">
        <v>242</v>
      </c>
      <c r="L5" s="150" t="s">
        <v>243</v>
      </c>
      <c r="M5" s="150" t="s">
        <v>242</v>
      </c>
      <c r="N5" s="150" t="s">
        <v>242</v>
      </c>
      <c r="O5" s="150" t="s">
        <v>242</v>
      </c>
      <c r="P5" s="150" t="s">
        <v>242</v>
      </c>
      <c r="Q5" s="150" t="s">
        <v>242</v>
      </c>
    </row>
    <row r="6" spans="2:17" ht="15.75" thickBot="1" x14ac:dyDescent="0.3">
      <c r="B6" s="151" t="s">
        <v>241</v>
      </c>
      <c r="C6" s="23"/>
      <c r="D6" s="23"/>
      <c r="E6" s="12" t="s">
        <v>73</v>
      </c>
      <c r="F6" s="152"/>
      <c r="G6" s="198"/>
      <c r="H6" s="153"/>
      <c r="I6" s="147"/>
      <c r="J6" s="147"/>
      <c r="K6" s="147"/>
      <c r="L6" s="147"/>
      <c r="M6" s="147"/>
      <c r="N6" s="147"/>
      <c r="O6" s="147"/>
      <c r="P6" s="147"/>
      <c r="Q6" s="147"/>
    </row>
  </sheetData>
  <mergeCells count="3">
    <mergeCell ref="F3:G3"/>
    <mergeCell ref="F4:G4"/>
    <mergeCell ref="G5:G6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64FA-5FE1-4FFF-9C47-043FDF9196DD}">
  <sheetPr codeName="Sheet6">
    <pageSetUpPr fitToPage="1"/>
  </sheetPr>
  <dimension ref="B2:Q7"/>
  <sheetViews>
    <sheetView zoomScale="70" zoomScaleNormal="70" workbookViewId="0">
      <selection activeCell="P27" sqref="P27"/>
    </sheetView>
  </sheetViews>
  <sheetFormatPr defaultColWidth="8.85546875" defaultRowHeight="15" x14ac:dyDescent="0.25"/>
  <cols>
    <col min="2" max="2" width="25.42578125" bestFit="1" customWidth="1"/>
    <col min="3" max="3" width="16.42578125" bestFit="1" customWidth="1"/>
    <col min="4" max="4" width="19.42578125" bestFit="1" customWidth="1"/>
    <col min="5" max="5" width="22.28515625" bestFit="1" customWidth="1"/>
    <col min="6" max="7" width="7.5703125" customWidth="1"/>
    <col min="8" max="8" width="36.85546875" bestFit="1" customWidth="1"/>
    <col min="9" max="10" width="31.140625" bestFit="1" customWidth="1"/>
    <col min="11" max="11" width="30.85546875" bestFit="1" customWidth="1"/>
    <col min="12" max="13" width="26.42578125" bestFit="1" customWidth="1"/>
    <col min="14" max="15" width="29.42578125" bestFit="1" customWidth="1"/>
    <col min="16" max="17" width="25.85546875" bestFit="1" customWidth="1"/>
  </cols>
  <sheetData>
    <row r="2" spans="2:17" ht="15.75" thickBot="1" x14ac:dyDescent="0.3"/>
    <row r="3" spans="2:17" ht="15.75" thickTop="1" x14ac:dyDescent="0.25">
      <c r="F3" s="177" t="s">
        <v>50</v>
      </c>
      <c r="G3" s="178"/>
    </row>
    <row r="4" spans="2:17" ht="15.75" thickBot="1" x14ac:dyDescent="0.3">
      <c r="B4" s="26" t="s">
        <v>49</v>
      </c>
      <c r="C4" s="25" t="s">
        <v>28</v>
      </c>
      <c r="D4" s="26" t="s">
        <v>46</v>
      </c>
      <c r="E4" s="27" t="s">
        <v>27</v>
      </c>
      <c r="F4" s="179" t="s">
        <v>16</v>
      </c>
      <c r="G4" s="180"/>
      <c r="H4" s="12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7" x14ac:dyDescent="0.25">
      <c r="B5" s="46" t="s">
        <v>0</v>
      </c>
      <c r="C5" s="44" t="s">
        <v>235</v>
      </c>
      <c r="D5" s="44"/>
      <c r="E5" s="148" t="s">
        <v>236</v>
      </c>
      <c r="F5" s="149">
        <v>0.3</v>
      </c>
      <c r="G5" s="185">
        <f>SUM(F5:F7)</f>
        <v>0.5</v>
      </c>
      <c r="H5" s="150" t="s">
        <v>237</v>
      </c>
      <c r="I5" s="150" t="s">
        <v>237</v>
      </c>
      <c r="J5" s="150" t="s">
        <v>237</v>
      </c>
      <c r="K5" s="150" t="s">
        <v>237</v>
      </c>
      <c r="L5" s="150" t="s">
        <v>237</v>
      </c>
      <c r="M5" s="150" t="s">
        <v>237</v>
      </c>
      <c r="N5" s="150" t="s">
        <v>237</v>
      </c>
      <c r="O5" s="150" t="s">
        <v>237</v>
      </c>
      <c r="P5" s="150" t="s">
        <v>237</v>
      </c>
      <c r="Q5" s="150" t="s">
        <v>237</v>
      </c>
    </row>
    <row r="6" spans="2:17" x14ac:dyDescent="0.25">
      <c r="B6" s="173" t="s">
        <v>256</v>
      </c>
      <c r="C6" s="21" t="s">
        <v>274</v>
      </c>
      <c r="D6" s="21"/>
      <c r="E6" s="30" t="s">
        <v>275</v>
      </c>
      <c r="F6" s="174"/>
      <c r="G6" s="186"/>
      <c r="H6" s="175" t="str">
        <f>0.2*LEFT(NetFelix!H$5,3)&amp;MID(NetFelix!H$5,4,2)&amp;"|"&amp;0.2*MID(NetFelix!H$5,7,3)&amp;MID(NetFelix!H$5,10,2)</f>
        <v>0.04EB|0.02CA</v>
      </c>
      <c r="I6" s="35" t="str">
        <f>0.2*LEFT(NetFelix!I$5,3)&amp;MID(NetFelix!I$5,4,2)&amp;"|"&amp;0.2*MID(NetFelix!I$5,7,3)&amp;MID(NetFelix!I$5,10,2)</f>
        <v>0.08EB|0.04CA</v>
      </c>
      <c r="J6" s="36" t="str">
        <f>0.2*LEFT(NetFelix!J$5,3)&amp;MID(NetFelix!J$5,4,2)&amp;"|"&amp;0.2*MID(NetFelix!J$5,7,3)&amp;MID(NetFelix!J$5,10,2)</f>
        <v>0.12EB|0.06CA</v>
      </c>
      <c r="K6" s="36" t="str">
        <f>0.2*LEFT(NetFelix!K$5,3)&amp;MID(NetFelix!K$5,4,2)&amp;"|"&amp;0.2*MID(NetFelix!K$5,7,3)&amp;MID(NetFelix!K$5,10,2)</f>
        <v>0.54EB|0.18CA</v>
      </c>
      <c r="L6" s="36" t="str">
        <f>0.2*LEFT(NetFelix!L$5,3)&amp;MID(NetFelix!L$5,4,2)&amp;"|"&amp;0.2*MID(NetFelix!L$5,7,3)&amp;MID(NetFelix!L$5,10,2)</f>
        <v>0.54EB|0.18CA</v>
      </c>
      <c r="M6" s="36" t="str">
        <f>0.2*LEFT(NetFelix!M$5,3)&amp;MID(NetFelix!M$5,4,2)&amp;"|"&amp;0.2*MID(NetFelix!M$5,7,3)&amp;MID(NetFelix!M$5,10,2)</f>
        <v>0.54EB|0.18CA</v>
      </c>
      <c r="N6" s="36" t="str">
        <f>0.2*LEFT(NetFelix!N$5,3)&amp;MID(NetFelix!N$5,4,2)&amp;"|"&amp;0.2*MID(NetFelix!N$5,7,3)&amp;MID(NetFelix!N$5,10,2)</f>
        <v>0.54EB|0.18CA</v>
      </c>
      <c r="O6" s="36" t="str">
        <f>0.2*LEFT(NetFelix!O$5,3)&amp;MID(NetFelix!O$5,4,2)&amp;"|"&amp;0.2*MID(NetFelix!O$5,7,3)&amp;MID(NetFelix!O$5,10,2)</f>
        <v>0.36EB|0.18CA</v>
      </c>
      <c r="P6" s="36" t="str">
        <f>0.2*LEFT(NetFelix!P$5,3)&amp;MID(NetFelix!P$5,4,2)&amp;"|"&amp;0.2*MID(NetFelix!P$5,7,3)&amp;MID(NetFelix!P$5,10,2)</f>
        <v>0.12EB|0.12CA</v>
      </c>
      <c r="Q6" s="36" t="str">
        <f>0.2*LEFT(NetFelix!Q$5,3)&amp;MID(NetFelix!Q$5,4,2)&amp;"|"&amp;0.2*MID(NetFelix!Q$5,7,3)&amp;MID(NetFelix!Q$5,10,2)</f>
        <v>0.04EB|0.12CA</v>
      </c>
    </row>
    <row r="7" spans="2:17" ht="15.75" thickBot="1" x14ac:dyDescent="0.3">
      <c r="B7" s="151" t="s">
        <v>238</v>
      </c>
      <c r="C7" s="23" t="s">
        <v>235</v>
      </c>
      <c r="D7" s="23"/>
      <c r="E7" s="12" t="s">
        <v>239</v>
      </c>
      <c r="F7" s="152">
        <v>0.2</v>
      </c>
      <c r="G7" s="198"/>
      <c r="H7" s="153"/>
      <c r="I7" s="147"/>
      <c r="J7" s="147" t="s">
        <v>244</v>
      </c>
      <c r="K7" s="147" t="s">
        <v>244</v>
      </c>
      <c r="L7" s="147" t="s">
        <v>244</v>
      </c>
      <c r="M7" s="147" t="s">
        <v>244</v>
      </c>
      <c r="N7" s="147" t="s">
        <v>244</v>
      </c>
      <c r="O7" s="147" t="s">
        <v>244</v>
      </c>
      <c r="P7" s="147" t="s">
        <v>244</v>
      </c>
      <c r="Q7" s="147" t="s">
        <v>244</v>
      </c>
    </row>
  </sheetData>
  <mergeCells count="3">
    <mergeCell ref="F3:G3"/>
    <mergeCell ref="F4:G4"/>
    <mergeCell ref="G5:G7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04F5-DB10-41AA-B744-B94C27D12BAF}">
  <sheetPr codeName="Sheet7"/>
  <dimension ref="B3:C18"/>
  <sheetViews>
    <sheetView workbookViewId="0">
      <selection activeCell="A17" sqref="A17:XFD17"/>
    </sheetView>
  </sheetViews>
  <sheetFormatPr defaultRowHeight="15" x14ac:dyDescent="0.25"/>
  <cols>
    <col min="2" max="2" width="3.42578125" bestFit="1" customWidth="1"/>
    <col min="3" max="3" width="49.85546875" bestFit="1" customWidth="1"/>
    <col min="8" max="8" width="25.85546875" bestFit="1" customWidth="1"/>
  </cols>
  <sheetData>
    <row r="3" spans="2:3" x14ac:dyDescent="0.25">
      <c r="B3" s="41" t="s">
        <v>75</v>
      </c>
      <c r="C3" s="41" t="s">
        <v>31</v>
      </c>
    </row>
    <row r="4" spans="2:3" x14ac:dyDescent="0.25">
      <c r="B4" s="41" t="str">
        <f>LEFT(B3,1)&amp;CHAR(CODE(RIGHT(B3,1)) + 1)</f>
        <v>MB</v>
      </c>
      <c r="C4" s="41" t="s">
        <v>32</v>
      </c>
    </row>
    <row r="5" spans="2:3" x14ac:dyDescent="0.25">
      <c r="B5" s="41" t="str">
        <f t="shared" ref="B5:B9" si="0">LEFT(B4,1)&amp;CHAR(CODE(RIGHT(B4,1)) + 1)</f>
        <v>MC</v>
      </c>
      <c r="C5" s="41" t="s">
        <v>33</v>
      </c>
    </row>
    <row r="6" spans="2:3" x14ac:dyDescent="0.25">
      <c r="B6" s="41" t="str">
        <f t="shared" si="0"/>
        <v>MD</v>
      </c>
      <c r="C6" s="41" t="s">
        <v>34</v>
      </c>
    </row>
    <row r="7" spans="2:3" x14ac:dyDescent="0.25">
      <c r="B7" s="41" t="str">
        <f t="shared" si="0"/>
        <v>ME</v>
      </c>
      <c r="C7" s="41" t="s">
        <v>35</v>
      </c>
    </row>
    <row r="8" spans="2:3" x14ac:dyDescent="0.25">
      <c r="B8" s="45" t="str">
        <f t="shared" si="0"/>
        <v>MF</v>
      </c>
      <c r="C8" s="45" t="s">
        <v>36</v>
      </c>
    </row>
    <row r="9" spans="2:3" ht="15.75" thickBot="1" x14ac:dyDescent="0.3">
      <c r="B9" s="42" t="str">
        <f t="shared" si="0"/>
        <v>MG</v>
      </c>
      <c r="C9" s="42" t="s">
        <v>78</v>
      </c>
    </row>
    <row r="10" spans="2:3" ht="15.75" thickTop="1" x14ac:dyDescent="0.25">
      <c r="B10" s="40" t="s">
        <v>76</v>
      </c>
      <c r="C10" s="40" t="s">
        <v>37</v>
      </c>
    </row>
    <row r="11" spans="2:3" x14ac:dyDescent="0.25">
      <c r="B11" s="38" t="str">
        <f t="shared" ref="B11:B18" si="1">LEFT(B10,1)&amp;CHAR(CODE(RIGHT(B10,1)) + 1)</f>
        <v>EB</v>
      </c>
      <c r="C11" s="38" t="s">
        <v>38</v>
      </c>
    </row>
    <row r="12" spans="2:3" x14ac:dyDescent="0.25">
      <c r="B12" s="38" t="str">
        <f t="shared" si="1"/>
        <v>EC</v>
      </c>
      <c r="C12" s="38" t="s">
        <v>39</v>
      </c>
    </row>
    <row r="13" spans="2:3" x14ac:dyDescent="0.25">
      <c r="B13" s="38" t="str">
        <f t="shared" si="1"/>
        <v>ED</v>
      </c>
      <c r="C13" s="38" t="s">
        <v>40</v>
      </c>
    </row>
    <row r="14" spans="2:3" ht="15.75" thickBot="1" x14ac:dyDescent="0.3">
      <c r="B14" s="39" t="str">
        <f t="shared" si="1"/>
        <v>EE</v>
      </c>
      <c r="C14" s="39" t="s">
        <v>41</v>
      </c>
    </row>
    <row r="15" spans="2:3" ht="15.75" thickTop="1" x14ac:dyDescent="0.25">
      <c r="B15" s="43" t="s">
        <v>77</v>
      </c>
      <c r="C15" s="43" t="s">
        <v>42</v>
      </c>
    </row>
    <row r="16" spans="2:3" x14ac:dyDescent="0.25">
      <c r="B16" s="41" t="str">
        <f t="shared" si="1"/>
        <v>CB</v>
      </c>
      <c r="C16" s="41" t="s">
        <v>43</v>
      </c>
    </row>
    <row r="17" spans="2:3" x14ac:dyDescent="0.25">
      <c r="B17" s="41" t="str">
        <f t="shared" si="1"/>
        <v>CC</v>
      </c>
      <c r="C17" s="41" t="s">
        <v>44</v>
      </c>
    </row>
    <row r="18" spans="2:3" x14ac:dyDescent="0.25">
      <c r="B18" s="41" t="str">
        <f t="shared" si="1"/>
        <v>CD</v>
      </c>
      <c r="C18" s="41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7A9D-EC7E-4E28-8258-615D11F3057C}">
  <sheetPr codeName="Sheet4"/>
  <dimension ref="B4:K212"/>
  <sheetViews>
    <sheetView topLeftCell="A5" zoomScale="130" zoomScaleNormal="130" workbookViewId="0">
      <selection activeCell="J181" sqref="J181"/>
    </sheetView>
  </sheetViews>
  <sheetFormatPr defaultRowHeight="15" x14ac:dyDescent="0.25"/>
  <cols>
    <col min="3" max="3" width="66.140625" customWidth="1"/>
  </cols>
  <sheetData>
    <row r="4" spans="2:10" x14ac:dyDescent="0.25">
      <c r="B4" s="58" t="s">
        <v>82</v>
      </c>
      <c r="C4" s="74" t="s">
        <v>81</v>
      </c>
      <c r="D4" s="83" t="s">
        <v>79</v>
      </c>
      <c r="E4" s="84" t="s">
        <v>5</v>
      </c>
      <c r="F4" s="84" t="s">
        <v>11</v>
      </c>
      <c r="G4" s="84" t="s">
        <v>80</v>
      </c>
      <c r="H4" s="84" t="s">
        <v>12</v>
      </c>
      <c r="I4" s="84" t="s">
        <v>3</v>
      </c>
      <c r="J4" s="84" t="s">
        <v>289</v>
      </c>
    </row>
    <row r="5" spans="2:10" x14ac:dyDescent="0.25">
      <c r="B5" s="62" t="s">
        <v>75</v>
      </c>
      <c r="C5" s="75" t="s">
        <v>31</v>
      </c>
      <c r="D5" s="66">
        <v>1</v>
      </c>
      <c r="E5" s="85">
        <v>0.25</v>
      </c>
      <c r="F5" s="85">
        <v>0</v>
      </c>
      <c r="G5" s="85">
        <v>0.60000000000000009</v>
      </c>
      <c r="H5" s="85">
        <v>0</v>
      </c>
      <c r="I5" s="85">
        <v>0</v>
      </c>
      <c r="J5" s="85">
        <v>0.85000000000000009</v>
      </c>
    </row>
    <row r="6" spans="2:10" x14ac:dyDescent="0.25">
      <c r="B6" s="62" t="s">
        <v>75</v>
      </c>
      <c r="C6" s="75" t="s">
        <v>31</v>
      </c>
      <c r="D6" s="66">
        <v>2</v>
      </c>
      <c r="E6" s="85">
        <v>0.5</v>
      </c>
      <c r="F6" s="85">
        <v>0</v>
      </c>
      <c r="G6" s="85">
        <v>0.60000000000000009</v>
      </c>
      <c r="H6" s="85">
        <v>0</v>
      </c>
      <c r="I6" s="85">
        <v>0</v>
      </c>
      <c r="J6" s="85">
        <v>1.1000000000000001</v>
      </c>
    </row>
    <row r="7" spans="2:10" x14ac:dyDescent="0.25">
      <c r="B7" s="62" t="s">
        <v>75</v>
      </c>
      <c r="C7" s="75" t="s">
        <v>31</v>
      </c>
      <c r="D7" s="66">
        <v>3</v>
      </c>
      <c r="E7" s="85">
        <v>0.5</v>
      </c>
      <c r="F7" s="85">
        <v>0</v>
      </c>
      <c r="G7" s="85">
        <v>0.4</v>
      </c>
      <c r="H7" s="85">
        <v>0</v>
      </c>
      <c r="I7" s="85">
        <v>0</v>
      </c>
      <c r="J7" s="85">
        <v>0.9</v>
      </c>
    </row>
    <row r="8" spans="2:10" x14ac:dyDescent="0.25">
      <c r="B8" s="62" t="s">
        <v>75</v>
      </c>
      <c r="C8" s="75" t="s">
        <v>31</v>
      </c>
      <c r="D8" s="66">
        <v>4</v>
      </c>
      <c r="E8" s="85">
        <v>0</v>
      </c>
      <c r="F8" s="85">
        <v>0</v>
      </c>
      <c r="G8" s="85">
        <v>0.2</v>
      </c>
      <c r="H8" s="85">
        <v>0</v>
      </c>
      <c r="I8" s="85">
        <v>0</v>
      </c>
      <c r="J8" s="85">
        <v>0.2</v>
      </c>
    </row>
    <row r="9" spans="2:10" x14ac:dyDescent="0.25">
      <c r="B9" s="62" t="s">
        <v>75</v>
      </c>
      <c r="C9" s="75" t="s">
        <v>31</v>
      </c>
      <c r="D9" s="66">
        <v>5</v>
      </c>
      <c r="E9" s="85">
        <v>0</v>
      </c>
      <c r="F9" s="85">
        <v>0</v>
      </c>
      <c r="G9" s="85">
        <v>0.2</v>
      </c>
      <c r="H9" s="85">
        <v>0</v>
      </c>
      <c r="I9" s="85">
        <v>0</v>
      </c>
      <c r="J9" s="85">
        <v>0.2</v>
      </c>
    </row>
    <row r="10" spans="2:10" x14ac:dyDescent="0.25">
      <c r="B10" s="62" t="s">
        <v>75</v>
      </c>
      <c r="C10" s="75" t="s">
        <v>31</v>
      </c>
      <c r="D10" s="66">
        <v>6</v>
      </c>
      <c r="E10" s="85">
        <v>0</v>
      </c>
      <c r="F10" s="85">
        <v>0</v>
      </c>
      <c r="G10" s="85">
        <v>0.2</v>
      </c>
      <c r="H10" s="85">
        <v>0</v>
      </c>
      <c r="I10" s="85">
        <v>0</v>
      </c>
      <c r="J10" s="85">
        <v>0.2</v>
      </c>
    </row>
    <row r="11" spans="2:10" x14ac:dyDescent="0.25">
      <c r="B11" s="62" t="s">
        <v>75</v>
      </c>
      <c r="C11" s="75" t="s">
        <v>31</v>
      </c>
      <c r="D11" s="66">
        <v>7</v>
      </c>
      <c r="E11" s="85">
        <v>0</v>
      </c>
      <c r="F11" s="85">
        <v>0</v>
      </c>
      <c r="G11" s="85">
        <v>0.2</v>
      </c>
      <c r="H11" s="85">
        <v>0</v>
      </c>
      <c r="I11" s="85">
        <v>0</v>
      </c>
      <c r="J11" s="85">
        <v>0.2</v>
      </c>
    </row>
    <row r="12" spans="2:10" x14ac:dyDescent="0.25">
      <c r="B12" s="62" t="s">
        <v>75</v>
      </c>
      <c r="C12" s="75" t="s">
        <v>31</v>
      </c>
      <c r="D12" s="66">
        <v>8</v>
      </c>
      <c r="E12" s="85">
        <v>0</v>
      </c>
      <c r="F12" s="85">
        <v>0</v>
      </c>
      <c r="G12" s="85">
        <v>0.2</v>
      </c>
      <c r="H12" s="85">
        <v>0</v>
      </c>
      <c r="I12" s="85">
        <v>0</v>
      </c>
      <c r="J12" s="85">
        <v>0.2</v>
      </c>
    </row>
    <row r="13" spans="2:10" x14ac:dyDescent="0.25">
      <c r="B13" s="62" t="s">
        <v>75</v>
      </c>
      <c r="C13" s="75" t="s">
        <v>31</v>
      </c>
      <c r="D13" s="66">
        <v>9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</row>
    <row r="14" spans="2:10" ht="15.75" thickBot="1" x14ac:dyDescent="0.3">
      <c r="B14" s="63" t="s">
        <v>75</v>
      </c>
      <c r="C14" s="76" t="s">
        <v>31</v>
      </c>
      <c r="D14" s="67">
        <v>10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</row>
    <row r="15" spans="2:10" ht="16.5" thickTop="1" thickBot="1" x14ac:dyDescent="0.3">
      <c r="B15" s="93" t="s">
        <v>75</v>
      </c>
      <c r="C15" s="94" t="s">
        <v>31</v>
      </c>
      <c r="D15" s="95" t="s">
        <v>15</v>
      </c>
      <c r="E15" s="96">
        <v>1.25</v>
      </c>
      <c r="F15" s="96">
        <v>0</v>
      </c>
      <c r="G15" s="96">
        <v>2.6000000000000005</v>
      </c>
      <c r="H15" s="96">
        <v>0</v>
      </c>
      <c r="I15" s="96">
        <v>0</v>
      </c>
      <c r="J15" s="96">
        <v>3.850000000000001</v>
      </c>
    </row>
    <row r="16" spans="2:10" ht="15.75" thickTop="1" x14ac:dyDescent="0.25">
      <c r="B16" s="64" t="s">
        <v>276</v>
      </c>
      <c r="C16" s="77" t="s">
        <v>32</v>
      </c>
      <c r="D16" s="68">
        <v>1</v>
      </c>
      <c r="E16" s="87">
        <v>0.25</v>
      </c>
      <c r="F16" s="87">
        <v>0</v>
      </c>
      <c r="G16" s="87">
        <v>0.89999999999999991</v>
      </c>
      <c r="H16" s="87">
        <v>0</v>
      </c>
      <c r="I16" s="87">
        <v>0</v>
      </c>
      <c r="J16" s="87">
        <v>1.1499999999999999</v>
      </c>
    </row>
    <row r="17" spans="2:10" x14ac:dyDescent="0.25">
      <c r="B17" s="62" t="s">
        <v>276</v>
      </c>
      <c r="C17" s="75" t="s">
        <v>32</v>
      </c>
      <c r="D17" s="66">
        <v>2</v>
      </c>
      <c r="E17" s="85">
        <v>0.5</v>
      </c>
      <c r="F17" s="85">
        <v>0</v>
      </c>
      <c r="G17" s="85">
        <v>0.7</v>
      </c>
      <c r="H17" s="85">
        <v>0</v>
      </c>
      <c r="I17" s="85">
        <v>0</v>
      </c>
      <c r="J17" s="85">
        <v>1.2</v>
      </c>
    </row>
    <row r="18" spans="2:10" x14ac:dyDescent="0.25">
      <c r="B18" s="62" t="s">
        <v>276</v>
      </c>
      <c r="C18" s="75" t="s">
        <v>32</v>
      </c>
      <c r="D18" s="66">
        <v>3</v>
      </c>
      <c r="E18" s="85">
        <v>0.5</v>
      </c>
      <c r="F18" s="85">
        <v>0</v>
      </c>
      <c r="G18" s="85">
        <v>0.2</v>
      </c>
      <c r="H18" s="85">
        <v>0</v>
      </c>
      <c r="I18" s="85">
        <v>0</v>
      </c>
      <c r="J18" s="85">
        <v>0.7</v>
      </c>
    </row>
    <row r="19" spans="2:10" x14ac:dyDescent="0.25">
      <c r="B19" s="62" t="s">
        <v>276</v>
      </c>
      <c r="C19" s="75" t="s">
        <v>32</v>
      </c>
      <c r="D19" s="66">
        <v>4</v>
      </c>
      <c r="E19" s="85">
        <v>0</v>
      </c>
      <c r="F19" s="85">
        <v>0</v>
      </c>
      <c r="G19" s="85">
        <v>0.2</v>
      </c>
      <c r="H19" s="85">
        <v>0</v>
      </c>
      <c r="I19" s="85">
        <v>0</v>
      </c>
      <c r="J19" s="85">
        <v>0.2</v>
      </c>
    </row>
    <row r="20" spans="2:10" x14ac:dyDescent="0.25">
      <c r="B20" s="62" t="s">
        <v>276</v>
      </c>
      <c r="C20" s="75" t="s">
        <v>32</v>
      </c>
      <c r="D20" s="66">
        <v>5</v>
      </c>
      <c r="E20" s="85">
        <v>0</v>
      </c>
      <c r="F20" s="85">
        <v>0</v>
      </c>
      <c r="G20" s="85">
        <v>0.1</v>
      </c>
      <c r="H20" s="85">
        <v>0</v>
      </c>
      <c r="I20" s="85">
        <v>0</v>
      </c>
      <c r="J20" s="85">
        <v>0.1</v>
      </c>
    </row>
    <row r="21" spans="2:10" x14ac:dyDescent="0.25">
      <c r="B21" s="62" t="s">
        <v>276</v>
      </c>
      <c r="C21" s="75" t="s">
        <v>32</v>
      </c>
      <c r="D21" s="66">
        <v>6</v>
      </c>
      <c r="E21" s="85">
        <v>0</v>
      </c>
      <c r="F21" s="85">
        <v>0</v>
      </c>
      <c r="G21" s="85">
        <v>0.1</v>
      </c>
      <c r="H21" s="85">
        <v>0</v>
      </c>
      <c r="I21" s="85">
        <v>0</v>
      </c>
      <c r="J21" s="85">
        <v>0.1</v>
      </c>
    </row>
    <row r="22" spans="2:10" x14ac:dyDescent="0.25">
      <c r="B22" s="62" t="s">
        <v>276</v>
      </c>
      <c r="C22" s="75" t="s">
        <v>32</v>
      </c>
      <c r="D22" s="66">
        <v>7</v>
      </c>
      <c r="E22" s="85">
        <v>0</v>
      </c>
      <c r="F22" s="85">
        <v>0</v>
      </c>
      <c r="G22" s="85">
        <v>0.1</v>
      </c>
      <c r="H22" s="85">
        <v>0</v>
      </c>
      <c r="I22" s="85">
        <v>0</v>
      </c>
      <c r="J22" s="85">
        <v>0.1</v>
      </c>
    </row>
    <row r="23" spans="2:10" x14ac:dyDescent="0.25">
      <c r="B23" s="62" t="s">
        <v>276</v>
      </c>
      <c r="C23" s="75" t="s">
        <v>32</v>
      </c>
      <c r="D23" s="66">
        <v>8</v>
      </c>
      <c r="E23" s="85">
        <v>0</v>
      </c>
      <c r="F23" s="85">
        <v>0</v>
      </c>
      <c r="G23" s="85">
        <v>0.1</v>
      </c>
      <c r="H23" s="85">
        <v>0</v>
      </c>
      <c r="I23" s="85">
        <v>0</v>
      </c>
      <c r="J23" s="85">
        <v>0.1</v>
      </c>
    </row>
    <row r="24" spans="2:10" x14ac:dyDescent="0.25">
      <c r="B24" s="62" t="s">
        <v>276</v>
      </c>
      <c r="C24" s="75" t="s">
        <v>32</v>
      </c>
      <c r="D24" s="66">
        <v>9</v>
      </c>
      <c r="E24" s="85">
        <v>0</v>
      </c>
      <c r="F24" s="85">
        <v>0</v>
      </c>
      <c r="G24" s="85">
        <v>0.1</v>
      </c>
      <c r="H24" s="85">
        <v>0</v>
      </c>
      <c r="I24" s="85">
        <v>0</v>
      </c>
      <c r="J24" s="85">
        <v>0.1</v>
      </c>
    </row>
    <row r="25" spans="2:10" ht="15.75" thickBot="1" x14ac:dyDescent="0.3">
      <c r="B25" s="63" t="s">
        <v>276</v>
      </c>
      <c r="C25" s="76" t="s">
        <v>32</v>
      </c>
      <c r="D25" s="67">
        <v>10</v>
      </c>
      <c r="E25" s="86">
        <v>0</v>
      </c>
      <c r="F25" s="86">
        <v>0</v>
      </c>
      <c r="G25" s="86">
        <v>0.1</v>
      </c>
      <c r="H25" s="86">
        <v>0</v>
      </c>
      <c r="I25" s="86">
        <v>0</v>
      </c>
      <c r="J25" s="86">
        <v>0.1</v>
      </c>
    </row>
    <row r="26" spans="2:10" ht="16.5" thickTop="1" thickBot="1" x14ac:dyDescent="0.3">
      <c r="B26" s="93" t="s">
        <v>276</v>
      </c>
      <c r="C26" s="94" t="s">
        <v>32</v>
      </c>
      <c r="D26" s="95" t="s">
        <v>15</v>
      </c>
      <c r="E26" s="96">
        <v>1.25</v>
      </c>
      <c r="F26" s="96">
        <v>0</v>
      </c>
      <c r="G26" s="96">
        <v>2.6</v>
      </c>
      <c r="H26" s="96">
        <v>0</v>
      </c>
      <c r="I26" s="96">
        <v>0</v>
      </c>
      <c r="J26" s="96">
        <v>3.8500000000000005</v>
      </c>
    </row>
    <row r="27" spans="2:10" ht="15.75" thickTop="1" x14ac:dyDescent="0.25">
      <c r="B27" s="64" t="s">
        <v>277</v>
      </c>
      <c r="C27" s="77" t="s">
        <v>33</v>
      </c>
      <c r="D27" s="68">
        <v>1</v>
      </c>
      <c r="E27" s="87">
        <v>0</v>
      </c>
      <c r="F27" s="87">
        <v>0</v>
      </c>
      <c r="G27" s="87">
        <v>1</v>
      </c>
      <c r="H27" s="87">
        <v>0</v>
      </c>
      <c r="I27" s="87">
        <v>0</v>
      </c>
      <c r="J27" s="87">
        <v>1</v>
      </c>
    </row>
    <row r="28" spans="2:10" x14ac:dyDescent="0.25">
      <c r="B28" s="62" t="s">
        <v>277</v>
      </c>
      <c r="C28" s="75" t="s">
        <v>33</v>
      </c>
      <c r="D28" s="66">
        <v>2</v>
      </c>
      <c r="E28" s="85">
        <v>0</v>
      </c>
      <c r="F28" s="85">
        <v>0</v>
      </c>
      <c r="G28" s="85">
        <v>1</v>
      </c>
      <c r="H28" s="85">
        <v>0</v>
      </c>
      <c r="I28" s="85">
        <v>0</v>
      </c>
      <c r="J28" s="85">
        <v>1</v>
      </c>
    </row>
    <row r="29" spans="2:10" x14ac:dyDescent="0.25">
      <c r="B29" s="62" t="s">
        <v>277</v>
      </c>
      <c r="C29" s="75" t="s">
        <v>33</v>
      </c>
      <c r="D29" s="66">
        <v>3</v>
      </c>
      <c r="E29" s="85">
        <v>0</v>
      </c>
      <c r="F29" s="85">
        <v>0</v>
      </c>
      <c r="G29" s="85">
        <v>0.60000000000000009</v>
      </c>
      <c r="H29" s="85">
        <v>0</v>
      </c>
      <c r="I29" s="85">
        <v>0</v>
      </c>
      <c r="J29" s="85">
        <v>0.60000000000000009</v>
      </c>
    </row>
    <row r="30" spans="2:10" x14ac:dyDescent="0.25">
      <c r="B30" s="62" t="s">
        <v>277</v>
      </c>
      <c r="C30" s="75" t="s">
        <v>33</v>
      </c>
      <c r="D30" s="66">
        <v>4</v>
      </c>
      <c r="E30" s="85">
        <v>0</v>
      </c>
      <c r="F30" s="85">
        <v>0</v>
      </c>
      <c r="G30" s="85">
        <v>0.4</v>
      </c>
      <c r="H30" s="85">
        <v>0</v>
      </c>
      <c r="I30" s="85">
        <v>0</v>
      </c>
      <c r="J30" s="85">
        <v>0.4</v>
      </c>
    </row>
    <row r="31" spans="2:10" x14ac:dyDescent="0.25">
      <c r="B31" s="62" t="s">
        <v>277</v>
      </c>
      <c r="C31" s="75" t="s">
        <v>33</v>
      </c>
      <c r="D31" s="66">
        <v>5</v>
      </c>
      <c r="E31" s="85">
        <v>0</v>
      </c>
      <c r="F31" s="85">
        <v>0</v>
      </c>
      <c r="G31" s="85">
        <v>0.2</v>
      </c>
      <c r="H31" s="85">
        <v>0</v>
      </c>
      <c r="I31" s="85">
        <v>0</v>
      </c>
      <c r="J31" s="85">
        <v>0.2</v>
      </c>
    </row>
    <row r="32" spans="2:10" x14ac:dyDescent="0.25">
      <c r="B32" s="62" t="s">
        <v>277</v>
      </c>
      <c r="C32" s="75" t="s">
        <v>33</v>
      </c>
      <c r="D32" s="66">
        <v>6</v>
      </c>
      <c r="E32" s="85">
        <v>0</v>
      </c>
      <c r="F32" s="85">
        <v>0</v>
      </c>
      <c r="G32" s="85">
        <v>0.2</v>
      </c>
      <c r="H32" s="85">
        <v>0</v>
      </c>
      <c r="I32" s="85">
        <v>0</v>
      </c>
      <c r="J32" s="85">
        <v>0.2</v>
      </c>
    </row>
    <row r="33" spans="2:10" x14ac:dyDescent="0.25">
      <c r="B33" s="62" t="s">
        <v>277</v>
      </c>
      <c r="C33" s="75" t="s">
        <v>33</v>
      </c>
      <c r="D33" s="66">
        <v>7</v>
      </c>
      <c r="E33" s="85">
        <v>0</v>
      </c>
      <c r="F33" s="85">
        <v>0</v>
      </c>
      <c r="G33" s="85">
        <v>0.2</v>
      </c>
      <c r="H33" s="85">
        <v>0</v>
      </c>
      <c r="I33" s="85">
        <v>0</v>
      </c>
      <c r="J33" s="85">
        <v>0.2</v>
      </c>
    </row>
    <row r="34" spans="2:10" x14ac:dyDescent="0.25">
      <c r="B34" s="62" t="s">
        <v>277</v>
      </c>
      <c r="C34" s="75" t="s">
        <v>33</v>
      </c>
      <c r="D34" s="66">
        <v>8</v>
      </c>
      <c r="E34" s="85">
        <v>0</v>
      </c>
      <c r="F34" s="85">
        <v>0</v>
      </c>
      <c r="G34" s="85">
        <v>0.2</v>
      </c>
      <c r="H34" s="85">
        <v>0</v>
      </c>
      <c r="I34" s="85">
        <v>0</v>
      </c>
      <c r="J34" s="85">
        <v>0.2</v>
      </c>
    </row>
    <row r="35" spans="2:10" x14ac:dyDescent="0.25">
      <c r="B35" s="62" t="s">
        <v>277</v>
      </c>
      <c r="C35" s="75" t="s">
        <v>33</v>
      </c>
      <c r="D35" s="66">
        <v>9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</row>
    <row r="36" spans="2:10" ht="15.75" thickBot="1" x14ac:dyDescent="0.3">
      <c r="B36" s="63" t="s">
        <v>277</v>
      </c>
      <c r="C36" s="76" t="s">
        <v>33</v>
      </c>
      <c r="D36" s="67">
        <v>10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</row>
    <row r="37" spans="2:10" ht="16.5" thickTop="1" thickBot="1" x14ac:dyDescent="0.3">
      <c r="B37" s="93" t="s">
        <v>277</v>
      </c>
      <c r="C37" s="94" t="s">
        <v>33</v>
      </c>
      <c r="D37" s="95" t="s">
        <v>15</v>
      </c>
      <c r="E37" s="96">
        <v>0</v>
      </c>
      <c r="F37" s="96">
        <v>0</v>
      </c>
      <c r="G37" s="96">
        <v>3.8000000000000007</v>
      </c>
      <c r="H37" s="96">
        <v>0</v>
      </c>
      <c r="I37" s="96">
        <v>0</v>
      </c>
      <c r="J37" s="96">
        <v>3.8000000000000007</v>
      </c>
    </row>
    <row r="38" spans="2:10" ht="15.75" thickTop="1" x14ac:dyDescent="0.25">
      <c r="B38" s="64" t="s">
        <v>278</v>
      </c>
      <c r="C38" s="77" t="s">
        <v>34</v>
      </c>
      <c r="D38" s="68">
        <v>1</v>
      </c>
      <c r="E38" s="87">
        <v>1</v>
      </c>
      <c r="F38" s="87">
        <v>0.25</v>
      </c>
      <c r="G38" s="87">
        <v>1.7</v>
      </c>
      <c r="H38" s="87">
        <v>0</v>
      </c>
      <c r="I38" s="87">
        <v>0.1</v>
      </c>
      <c r="J38" s="87">
        <v>3.05</v>
      </c>
    </row>
    <row r="39" spans="2:10" x14ac:dyDescent="0.25">
      <c r="B39" s="62" t="s">
        <v>278</v>
      </c>
      <c r="C39" s="75" t="s">
        <v>34</v>
      </c>
      <c r="D39" s="66">
        <v>2</v>
      </c>
      <c r="E39" s="85">
        <v>1</v>
      </c>
      <c r="F39" s="85">
        <v>0.25</v>
      </c>
      <c r="G39" s="85">
        <v>2.6999999999999997</v>
      </c>
      <c r="H39" s="85">
        <v>0</v>
      </c>
      <c r="I39" s="85">
        <v>0.1</v>
      </c>
      <c r="J39" s="85">
        <v>4.05</v>
      </c>
    </row>
    <row r="40" spans="2:10" x14ac:dyDescent="0.25">
      <c r="B40" s="62" t="s">
        <v>278</v>
      </c>
      <c r="C40" s="75" t="s">
        <v>34</v>
      </c>
      <c r="D40" s="66">
        <v>3</v>
      </c>
      <c r="E40" s="85">
        <v>1.5</v>
      </c>
      <c r="F40" s="85">
        <v>0</v>
      </c>
      <c r="G40" s="85">
        <v>3.3</v>
      </c>
      <c r="H40" s="85">
        <v>0</v>
      </c>
      <c r="I40" s="85">
        <v>0.1</v>
      </c>
      <c r="J40" s="85">
        <v>4.8999999999999995</v>
      </c>
    </row>
    <row r="41" spans="2:10" x14ac:dyDescent="0.25">
      <c r="B41" s="62" t="s">
        <v>278</v>
      </c>
      <c r="C41" s="75" t="s">
        <v>34</v>
      </c>
      <c r="D41" s="66">
        <v>4</v>
      </c>
      <c r="E41" s="85">
        <v>2</v>
      </c>
      <c r="F41" s="85">
        <v>0</v>
      </c>
      <c r="G41" s="85">
        <v>3.3</v>
      </c>
      <c r="H41" s="85">
        <v>0</v>
      </c>
      <c r="I41" s="85">
        <v>0.1</v>
      </c>
      <c r="J41" s="85">
        <v>5.3999999999999995</v>
      </c>
    </row>
    <row r="42" spans="2:10" x14ac:dyDescent="0.25">
      <c r="B42" s="62" t="s">
        <v>278</v>
      </c>
      <c r="C42" s="75" t="s">
        <v>34</v>
      </c>
      <c r="D42" s="66">
        <v>5</v>
      </c>
      <c r="E42" s="85">
        <v>2</v>
      </c>
      <c r="F42" s="85">
        <v>0</v>
      </c>
      <c r="G42" s="85">
        <v>3.6</v>
      </c>
      <c r="H42" s="85">
        <v>0</v>
      </c>
      <c r="I42" s="85">
        <v>0.1</v>
      </c>
      <c r="J42" s="85">
        <v>5.7</v>
      </c>
    </row>
    <row r="43" spans="2:10" x14ac:dyDescent="0.25">
      <c r="B43" s="62" t="s">
        <v>278</v>
      </c>
      <c r="C43" s="75" t="s">
        <v>34</v>
      </c>
      <c r="D43" s="66">
        <v>6</v>
      </c>
      <c r="E43" s="85">
        <v>2</v>
      </c>
      <c r="F43" s="85">
        <v>0.2</v>
      </c>
      <c r="G43" s="85">
        <v>3.6</v>
      </c>
      <c r="H43" s="85">
        <v>0</v>
      </c>
      <c r="I43" s="85">
        <v>0.1</v>
      </c>
      <c r="J43" s="85">
        <v>5.9</v>
      </c>
    </row>
    <row r="44" spans="2:10" x14ac:dyDescent="0.25">
      <c r="B44" s="62" t="s">
        <v>278</v>
      </c>
      <c r="C44" s="75" t="s">
        <v>34</v>
      </c>
      <c r="D44" s="66">
        <v>7</v>
      </c>
      <c r="E44" s="85">
        <v>2</v>
      </c>
      <c r="F44" s="85">
        <v>0.2</v>
      </c>
      <c r="G44" s="85">
        <v>3.6</v>
      </c>
      <c r="H44" s="85">
        <v>0</v>
      </c>
      <c r="I44" s="85">
        <v>0.1</v>
      </c>
      <c r="J44" s="85">
        <v>5.9</v>
      </c>
    </row>
    <row r="45" spans="2:10" x14ac:dyDescent="0.25">
      <c r="B45" s="62" t="s">
        <v>278</v>
      </c>
      <c r="C45" s="75" t="s">
        <v>34</v>
      </c>
      <c r="D45" s="66">
        <v>8</v>
      </c>
      <c r="E45" s="85">
        <v>1.5</v>
      </c>
      <c r="F45" s="85">
        <v>0.1</v>
      </c>
      <c r="G45" s="85">
        <v>2.6</v>
      </c>
      <c r="H45" s="85">
        <v>0</v>
      </c>
      <c r="I45" s="85">
        <v>0.1</v>
      </c>
      <c r="J45" s="85">
        <v>4.3</v>
      </c>
    </row>
    <row r="46" spans="2:10" x14ac:dyDescent="0.25">
      <c r="B46" s="62" t="s">
        <v>278</v>
      </c>
      <c r="C46" s="75" t="s">
        <v>34</v>
      </c>
      <c r="D46" s="66">
        <v>9</v>
      </c>
      <c r="E46" s="85">
        <v>1</v>
      </c>
      <c r="F46" s="85">
        <v>0</v>
      </c>
      <c r="G46" s="85">
        <v>0.1</v>
      </c>
      <c r="H46" s="85">
        <v>0</v>
      </c>
      <c r="I46" s="85">
        <v>0.1</v>
      </c>
      <c r="J46" s="85">
        <v>1.2</v>
      </c>
    </row>
    <row r="47" spans="2:10" ht="15.75" thickBot="1" x14ac:dyDescent="0.3">
      <c r="B47" s="63" t="s">
        <v>278</v>
      </c>
      <c r="C47" s="76" t="s">
        <v>34</v>
      </c>
      <c r="D47" s="67">
        <v>10</v>
      </c>
      <c r="E47" s="86">
        <v>1</v>
      </c>
      <c r="F47" s="86">
        <v>0</v>
      </c>
      <c r="G47" s="86">
        <v>0.1</v>
      </c>
      <c r="H47" s="86">
        <v>0</v>
      </c>
      <c r="I47" s="86">
        <v>0.1</v>
      </c>
      <c r="J47" s="86">
        <v>1.2</v>
      </c>
    </row>
    <row r="48" spans="2:10" ht="16.5" thickTop="1" thickBot="1" x14ac:dyDescent="0.3">
      <c r="B48" s="93" t="s">
        <v>278</v>
      </c>
      <c r="C48" s="94" t="s">
        <v>34</v>
      </c>
      <c r="D48" s="95" t="s">
        <v>15</v>
      </c>
      <c r="E48" s="96">
        <v>15</v>
      </c>
      <c r="F48" s="96">
        <v>0.99999999999999989</v>
      </c>
      <c r="G48" s="96">
        <v>24.600000000000005</v>
      </c>
      <c r="H48" s="96">
        <v>0</v>
      </c>
      <c r="I48" s="96">
        <v>0.99999999999999989</v>
      </c>
      <c r="J48" s="96">
        <v>41.6</v>
      </c>
    </row>
    <row r="49" spans="2:10" ht="15.75" thickTop="1" x14ac:dyDescent="0.25">
      <c r="B49" s="64" t="s">
        <v>279</v>
      </c>
      <c r="C49" s="77" t="s">
        <v>35</v>
      </c>
      <c r="D49" s="68">
        <v>1</v>
      </c>
      <c r="E49" s="87">
        <v>1</v>
      </c>
      <c r="F49" s="87">
        <v>0.32500000000000001</v>
      </c>
      <c r="G49" s="87">
        <v>1.7000000000000002</v>
      </c>
      <c r="H49" s="87">
        <v>0</v>
      </c>
      <c r="I49" s="87">
        <v>0</v>
      </c>
      <c r="J49" s="87">
        <v>3.0250000000000004</v>
      </c>
    </row>
    <row r="50" spans="2:10" x14ac:dyDescent="0.25">
      <c r="B50" s="62" t="s">
        <v>279</v>
      </c>
      <c r="C50" s="75" t="s">
        <v>35</v>
      </c>
      <c r="D50" s="66">
        <v>2</v>
      </c>
      <c r="E50" s="85">
        <v>1</v>
      </c>
      <c r="F50" s="85">
        <v>0.22500000000000001</v>
      </c>
      <c r="G50" s="85">
        <v>2.7</v>
      </c>
      <c r="H50" s="85">
        <v>0</v>
      </c>
      <c r="I50" s="85">
        <v>0</v>
      </c>
      <c r="J50" s="85">
        <v>3.9250000000000003</v>
      </c>
    </row>
    <row r="51" spans="2:10" x14ac:dyDescent="0.25">
      <c r="B51" s="62" t="s">
        <v>279</v>
      </c>
      <c r="C51" s="75" t="s">
        <v>35</v>
      </c>
      <c r="D51" s="66">
        <v>3</v>
      </c>
      <c r="E51" s="85">
        <v>1</v>
      </c>
      <c r="F51" s="85">
        <v>0.45</v>
      </c>
      <c r="G51" s="85">
        <v>2.5999999999999996</v>
      </c>
      <c r="H51" s="85">
        <v>0</v>
      </c>
      <c r="I51" s="85">
        <v>0</v>
      </c>
      <c r="J51" s="85">
        <v>4.05</v>
      </c>
    </row>
    <row r="52" spans="2:10" x14ac:dyDescent="0.25">
      <c r="B52" s="62" t="s">
        <v>279</v>
      </c>
      <c r="C52" s="75" t="s">
        <v>35</v>
      </c>
      <c r="D52" s="66">
        <v>4</v>
      </c>
      <c r="E52" s="85">
        <v>0.5</v>
      </c>
      <c r="F52" s="85">
        <v>0.79999999999999993</v>
      </c>
      <c r="G52" s="85">
        <v>2.4</v>
      </c>
      <c r="H52" s="85">
        <v>0</v>
      </c>
      <c r="I52" s="85">
        <v>0</v>
      </c>
      <c r="J52" s="85">
        <v>3.6999999999999997</v>
      </c>
    </row>
    <row r="53" spans="2:10" x14ac:dyDescent="0.25">
      <c r="B53" s="62" t="s">
        <v>279</v>
      </c>
      <c r="C53" s="75" t="s">
        <v>35</v>
      </c>
      <c r="D53" s="66">
        <v>5</v>
      </c>
      <c r="E53" s="85">
        <v>0.3</v>
      </c>
      <c r="F53" s="85">
        <v>1</v>
      </c>
      <c r="G53" s="85">
        <v>1.1000000000000001</v>
      </c>
      <c r="H53" s="85">
        <v>0</v>
      </c>
      <c r="I53" s="85">
        <v>0</v>
      </c>
      <c r="J53" s="85">
        <v>2.4</v>
      </c>
    </row>
    <row r="54" spans="2:10" x14ac:dyDescent="0.25">
      <c r="B54" s="62" t="s">
        <v>279</v>
      </c>
      <c r="C54" s="75" t="s">
        <v>35</v>
      </c>
      <c r="D54" s="66">
        <v>6</v>
      </c>
      <c r="E54" s="85">
        <v>0.2</v>
      </c>
      <c r="F54" s="85">
        <v>0.05</v>
      </c>
      <c r="G54" s="85">
        <v>2.1</v>
      </c>
      <c r="H54" s="85">
        <v>0</v>
      </c>
      <c r="I54" s="85">
        <v>0</v>
      </c>
      <c r="J54" s="85">
        <v>2.35</v>
      </c>
    </row>
    <row r="55" spans="2:10" x14ac:dyDescent="0.25">
      <c r="B55" s="62" t="s">
        <v>279</v>
      </c>
      <c r="C55" s="75" t="s">
        <v>35</v>
      </c>
      <c r="D55" s="66">
        <v>7</v>
      </c>
      <c r="E55" s="85">
        <v>0.2</v>
      </c>
      <c r="F55" s="85">
        <v>0</v>
      </c>
      <c r="G55" s="85">
        <v>3.1</v>
      </c>
      <c r="H55" s="85">
        <v>0</v>
      </c>
      <c r="I55" s="85">
        <v>0</v>
      </c>
      <c r="J55" s="85">
        <v>3.3000000000000003</v>
      </c>
    </row>
    <row r="56" spans="2:10" x14ac:dyDescent="0.25">
      <c r="B56" s="62" t="s">
        <v>279</v>
      </c>
      <c r="C56" s="75" t="s">
        <v>35</v>
      </c>
      <c r="D56" s="66">
        <v>8</v>
      </c>
      <c r="E56" s="85">
        <v>0</v>
      </c>
      <c r="F56" s="85">
        <v>0</v>
      </c>
      <c r="G56" s="85">
        <v>1.1000000000000001</v>
      </c>
      <c r="H56" s="85">
        <v>0</v>
      </c>
      <c r="I56" s="85">
        <v>0</v>
      </c>
      <c r="J56" s="85">
        <v>1.1000000000000001</v>
      </c>
    </row>
    <row r="57" spans="2:10" x14ac:dyDescent="0.25">
      <c r="B57" s="62" t="s">
        <v>279</v>
      </c>
      <c r="C57" s="75" t="s">
        <v>35</v>
      </c>
      <c r="D57" s="66">
        <v>9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</row>
    <row r="58" spans="2:10" ht="15.75" thickBot="1" x14ac:dyDescent="0.3">
      <c r="B58" s="63" t="s">
        <v>279</v>
      </c>
      <c r="C58" s="76" t="s">
        <v>35</v>
      </c>
      <c r="D58" s="67">
        <v>10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</row>
    <row r="59" spans="2:10" ht="16.5" thickTop="1" thickBot="1" x14ac:dyDescent="0.3">
      <c r="B59" s="93" t="s">
        <v>279</v>
      </c>
      <c r="C59" s="94" t="s">
        <v>35</v>
      </c>
      <c r="D59" s="95" t="s">
        <v>15</v>
      </c>
      <c r="E59" s="96">
        <v>4.2</v>
      </c>
      <c r="F59" s="96">
        <v>2.8499999999999996</v>
      </c>
      <c r="G59" s="96">
        <v>16.8</v>
      </c>
      <c r="H59" s="96">
        <v>0</v>
      </c>
      <c r="I59" s="96">
        <v>0</v>
      </c>
      <c r="J59" s="96">
        <v>23.85</v>
      </c>
    </row>
    <row r="60" spans="2:10" ht="15.75" thickTop="1" x14ac:dyDescent="0.25">
      <c r="B60" s="64" t="s">
        <v>280</v>
      </c>
      <c r="C60" s="77" t="s">
        <v>36</v>
      </c>
      <c r="D60" s="68">
        <v>1</v>
      </c>
      <c r="E60" s="87">
        <v>0</v>
      </c>
      <c r="F60" s="87">
        <v>0</v>
      </c>
      <c r="G60" s="87">
        <v>0.5</v>
      </c>
      <c r="H60" s="87">
        <v>0</v>
      </c>
      <c r="I60" s="87">
        <v>0</v>
      </c>
      <c r="J60" s="87">
        <v>0.5</v>
      </c>
    </row>
    <row r="61" spans="2:10" x14ac:dyDescent="0.25">
      <c r="B61" s="62" t="s">
        <v>280</v>
      </c>
      <c r="C61" s="75" t="s">
        <v>36</v>
      </c>
      <c r="D61" s="66">
        <v>2</v>
      </c>
      <c r="E61" s="85">
        <v>0</v>
      </c>
      <c r="F61" s="85">
        <v>0</v>
      </c>
      <c r="G61" s="85">
        <v>1.1000000000000001</v>
      </c>
      <c r="H61" s="85">
        <v>0</v>
      </c>
      <c r="I61" s="85">
        <v>0</v>
      </c>
      <c r="J61" s="85">
        <v>1.1000000000000001</v>
      </c>
    </row>
    <row r="62" spans="2:10" x14ac:dyDescent="0.25">
      <c r="B62" s="62" t="s">
        <v>280</v>
      </c>
      <c r="C62" s="75" t="s">
        <v>36</v>
      </c>
      <c r="D62" s="66">
        <v>3</v>
      </c>
      <c r="E62" s="85">
        <v>0</v>
      </c>
      <c r="F62" s="85">
        <v>0</v>
      </c>
      <c r="G62" s="85">
        <v>0.8</v>
      </c>
      <c r="H62" s="85">
        <v>0</v>
      </c>
      <c r="I62" s="85">
        <v>0</v>
      </c>
      <c r="J62" s="85">
        <v>0.8</v>
      </c>
    </row>
    <row r="63" spans="2:10" x14ac:dyDescent="0.25">
      <c r="B63" s="62" t="s">
        <v>280</v>
      </c>
      <c r="C63" s="75" t="s">
        <v>36</v>
      </c>
      <c r="D63" s="66">
        <v>4</v>
      </c>
      <c r="E63" s="85">
        <v>0</v>
      </c>
      <c r="F63" s="85">
        <v>0</v>
      </c>
      <c r="G63" s="85">
        <v>0.8</v>
      </c>
      <c r="H63" s="85">
        <v>0</v>
      </c>
      <c r="I63" s="85">
        <v>0</v>
      </c>
      <c r="J63" s="85">
        <v>0.8</v>
      </c>
    </row>
    <row r="64" spans="2:10" x14ac:dyDescent="0.25">
      <c r="B64" s="62" t="s">
        <v>280</v>
      </c>
      <c r="C64" s="75" t="s">
        <v>36</v>
      </c>
      <c r="D64" s="66">
        <v>5</v>
      </c>
      <c r="E64" s="85">
        <v>0.3</v>
      </c>
      <c r="F64" s="85">
        <v>0</v>
      </c>
      <c r="G64" s="85">
        <v>0.60000000000000009</v>
      </c>
      <c r="H64" s="85">
        <v>0</v>
      </c>
      <c r="I64" s="85">
        <v>0</v>
      </c>
      <c r="J64" s="85">
        <v>0.90000000000000013</v>
      </c>
    </row>
    <row r="65" spans="2:10" x14ac:dyDescent="0.25">
      <c r="B65" s="62" t="s">
        <v>280</v>
      </c>
      <c r="C65" s="75" t="s">
        <v>36</v>
      </c>
      <c r="D65" s="66">
        <v>6</v>
      </c>
      <c r="E65" s="85">
        <v>0.5</v>
      </c>
      <c r="F65" s="85">
        <v>0.8</v>
      </c>
      <c r="G65" s="85">
        <v>0.60000000000000009</v>
      </c>
      <c r="H65" s="85">
        <v>0</v>
      </c>
      <c r="I65" s="85">
        <v>0</v>
      </c>
      <c r="J65" s="85">
        <v>1.9000000000000001</v>
      </c>
    </row>
    <row r="66" spans="2:10" x14ac:dyDescent="0.25">
      <c r="B66" s="62" t="s">
        <v>280</v>
      </c>
      <c r="C66" s="75" t="s">
        <v>36</v>
      </c>
      <c r="D66" s="66">
        <v>7</v>
      </c>
      <c r="E66" s="85">
        <v>1</v>
      </c>
      <c r="F66" s="85">
        <v>0.4</v>
      </c>
      <c r="G66" s="85">
        <v>0.60000000000000009</v>
      </c>
      <c r="H66" s="85">
        <v>0</v>
      </c>
      <c r="I66" s="85">
        <v>0</v>
      </c>
      <c r="J66" s="85">
        <v>2</v>
      </c>
    </row>
    <row r="67" spans="2:10" x14ac:dyDescent="0.25">
      <c r="B67" s="62" t="s">
        <v>280</v>
      </c>
      <c r="C67" s="75" t="s">
        <v>36</v>
      </c>
      <c r="D67" s="66">
        <v>8</v>
      </c>
      <c r="E67" s="85">
        <v>1</v>
      </c>
      <c r="F67" s="85">
        <v>0.1</v>
      </c>
      <c r="G67" s="85">
        <v>0.8</v>
      </c>
      <c r="H67" s="85">
        <v>0</v>
      </c>
      <c r="I67" s="85">
        <v>0</v>
      </c>
      <c r="J67" s="85">
        <v>1.9000000000000001</v>
      </c>
    </row>
    <row r="68" spans="2:10" x14ac:dyDescent="0.25">
      <c r="B68" s="62" t="s">
        <v>280</v>
      </c>
      <c r="C68" s="75" t="s">
        <v>36</v>
      </c>
      <c r="D68" s="66">
        <v>9</v>
      </c>
      <c r="E68" s="85">
        <v>0.5</v>
      </c>
      <c r="F68" s="85">
        <v>0</v>
      </c>
      <c r="G68" s="85">
        <v>0</v>
      </c>
      <c r="H68" s="85">
        <v>0</v>
      </c>
      <c r="I68" s="85">
        <v>0</v>
      </c>
      <c r="J68" s="85">
        <v>0.5</v>
      </c>
    </row>
    <row r="69" spans="2:10" ht="15.75" thickBot="1" x14ac:dyDescent="0.3">
      <c r="B69" s="63" t="s">
        <v>280</v>
      </c>
      <c r="C69" s="76" t="s">
        <v>36</v>
      </c>
      <c r="D69" s="67">
        <v>10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</row>
    <row r="70" spans="2:10" ht="16.5" thickTop="1" thickBot="1" x14ac:dyDescent="0.3">
      <c r="B70" s="93" t="s">
        <v>280</v>
      </c>
      <c r="C70" s="94" t="s">
        <v>36</v>
      </c>
      <c r="D70" s="95" t="s">
        <v>15</v>
      </c>
      <c r="E70" s="96">
        <v>3.3</v>
      </c>
      <c r="F70" s="96">
        <v>1.3000000000000003</v>
      </c>
      <c r="G70" s="96">
        <v>5.8</v>
      </c>
      <c r="H70" s="96">
        <v>0</v>
      </c>
      <c r="I70" s="96">
        <v>0</v>
      </c>
      <c r="J70" s="96">
        <v>10.4</v>
      </c>
    </row>
    <row r="71" spans="2:10" ht="15.75" thickTop="1" x14ac:dyDescent="0.25">
      <c r="B71" s="64" t="s">
        <v>281</v>
      </c>
      <c r="C71" s="77" t="s">
        <v>78</v>
      </c>
      <c r="D71" s="68">
        <v>1</v>
      </c>
      <c r="E71" s="87">
        <v>0.1</v>
      </c>
      <c r="F71" s="87">
        <v>0</v>
      </c>
      <c r="G71" s="87">
        <v>0.2</v>
      </c>
      <c r="H71" s="87">
        <v>0</v>
      </c>
      <c r="I71" s="87">
        <v>0</v>
      </c>
      <c r="J71" s="87">
        <v>0.30000000000000004</v>
      </c>
    </row>
    <row r="72" spans="2:10" x14ac:dyDescent="0.25">
      <c r="B72" s="62" t="s">
        <v>281</v>
      </c>
      <c r="C72" s="75" t="s">
        <v>78</v>
      </c>
      <c r="D72" s="66">
        <v>2</v>
      </c>
      <c r="E72" s="85">
        <v>0.2</v>
      </c>
      <c r="F72" s="85">
        <v>0</v>
      </c>
      <c r="G72" s="85">
        <v>0.2</v>
      </c>
      <c r="H72" s="85">
        <v>0</v>
      </c>
      <c r="I72" s="85">
        <v>0</v>
      </c>
      <c r="J72" s="85">
        <v>0.4</v>
      </c>
    </row>
    <row r="73" spans="2:10" x14ac:dyDescent="0.25">
      <c r="B73" s="62" t="s">
        <v>281</v>
      </c>
      <c r="C73" s="75" t="s">
        <v>78</v>
      </c>
      <c r="D73" s="66">
        <v>3</v>
      </c>
      <c r="E73" s="85">
        <v>0.3</v>
      </c>
      <c r="F73" s="85">
        <v>0</v>
      </c>
      <c r="G73" s="85">
        <v>0.30000000000000004</v>
      </c>
      <c r="H73" s="85">
        <v>0</v>
      </c>
      <c r="I73" s="85">
        <v>0</v>
      </c>
      <c r="J73" s="85">
        <v>0.60000000000000009</v>
      </c>
    </row>
    <row r="74" spans="2:10" x14ac:dyDescent="0.25">
      <c r="B74" s="62" t="s">
        <v>281</v>
      </c>
      <c r="C74" s="75" t="s">
        <v>78</v>
      </c>
      <c r="D74" s="66">
        <v>4</v>
      </c>
      <c r="E74" s="85">
        <v>0.2</v>
      </c>
      <c r="F74" s="85">
        <v>0</v>
      </c>
      <c r="G74" s="85">
        <v>0.30000000000000004</v>
      </c>
      <c r="H74" s="85">
        <v>0</v>
      </c>
      <c r="I74" s="85">
        <v>0</v>
      </c>
      <c r="J74" s="85">
        <v>0.5</v>
      </c>
    </row>
    <row r="75" spans="2:10" x14ac:dyDescent="0.25">
      <c r="B75" s="62" t="s">
        <v>281</v>
      </c>
      <c r="C75" s="75" t="s">
        <v>78</v>
      </c>
      <c r="D75" s="66">
        <v>5</v>
      </c>
      <c r="E75" s="85">
        <v>0.3</v>
      </c>
      <c r="F75" s="85">
        <v>0</v>
      </c>
      <c r="G75" s="85">
        <v>0.6</v>
      </c>
      <c r="H75" s="85">
        <v>0</v>
      </c>
      <c r="I75" s="85">
        <v>0</v>
      </c>
      <c r="J75" s="85">
        <v>0.89999999999999991</v>
      </c>
    </row>
    <row r="76" spans="2:10" x14ac:dyDescent="0.25">
      <c r="B76" s="62" t="s">
        <v>281</v>
      </c>
      <c r="C76" s="75" t="s">
        <v>78</v>
      </c>
      <c r="D76" s="66">
        <v>6</v>
      </c>
      <c r="E76" s="85">
        <v>0.3</v>
      </c>
      <c r="F76" s="85">
        <v>0</v>
      </c>
      <c r="G76" s="85">
        <v>0.6</v>
      </c>
      <c r="H76" s="85">
        <v>0</v>
      </c>
      <c r="I76" s="85">
        <v>0</v>
      </c>
      <c r="J76" s="85">
        <v>0.89999999999999991</v>
      </c>
    </row>
    <row r="77" spans="2:10" x14ac:dyDescent="0.25">
      <c r="B77" s="62" t="s">
        <v>281</v>
      </c>
      <c r="C77" s="75" t="s">
        <v>78</v>
      </c>
      <c r="D77" s="66">
        <v>7</v>
      </c>
      <c r="E77" s="85">
        <v>0.3</v>
      </c>
      <c r="F77" s="85">
        <v>0</v>
      </c>
      <c r="G77" s="85">
        <v>0.5</v>
      </c>
      <c r="H77" s="85">
        <v>0</v>
      </c>
      <c r="I77" s="85">
        <v>0</v>
      </c>
      <c r="J77" s="85">
        <v>0.8</v>
      </c>
    </row>
    <row r="78" spans="2:10" x14ac:dyDescent="0.25">
      <c r="B78" s="62" t="s">
        <v>281</v>
      </c>
      <c r="C78" s="75" t="s">
        <v>78</v>
      </c>
      <c r="D78" s="66">
        <v>8</v>
      </c>
      <c r="E78" s="85">
        <v>0.1</v>
      </c>
      <c r="F78" s="85">
        <v>0</v>
      </c>
      <c r="G78" s="85">
        <v>0</v>
      </c>
      <c r="H78" s="85">
        <v>0</v>
      </c>
      <c r="I78" s="85">
        <v>0</v>
      </c>
      <c r="J78" s="85">
        <v>0.1</v>
      </c>
    </row>
    <row r="79" spans="2:10" x14ac:dyDescent="0.25">
      <c r="B79" s="62" t="s">
        <v>281</v>
      </c>
      <c r="C79" s="75" t="s">
        <v>78</v>
      </c>
      <c r="D79" s="66">
        <v>9</v>
      </c>
      <c r="E79" s="85">
        <v>0.1</v>
      </c>
      <c r="F79" s="85">
        <v>0</v>
      </c>
      <c r="G79" s="85">
        <v>0</v>
      </c>
      <c r="H79" s="85">
        <v>0</v>
      </c>
      <c r="I79" s="85">
        <v>0</v>
      </c>
      <c r="J79" s="85">
        <v>0.1</v>
      </c>
    </row>
    <row r="80" spans="2:10" ht="15.75" thickBot="1" x14ac:dyDescent="0.3">
      <c r="B80" s="63" t="s">
        <v>281</v>
      </c>
      <c r="C80" s="76" t="s">
        <v>78</v>
      </c>
      <c r="D80" s="67">
        <v>10</v>
      </c>
      <c r="E80" s="86">
        <v>0.1</v>
      </c>
      <c r="F80" s="86">
        <v>0</v>
      </c>
      <c r="G80" s="86">
        <v>0</v>
      </c>
      <c r="H80" s="86">
        <v>0</v>
      </c>
      <c r="I80" s="86">
        <v>0</v>
      </c>
      <c r="J80" s="86">
        <v>0.1</v>
      </c>
    </row>
    <row r="81" spans="2:10" ht="16.5" thickTop="1" thickBot="1" x14ac:dyDescent="0.3">
      <c r="B81" s="97" t="s">
        <v>281</v>
      </c>
      <c r="C81" s="98" t="s">
        <v>78</v>
      </c>
      <c r="D81" s="99" t="s">
        <v>15</v>
      </c>
      <c r="E81" s="100">
        <v>2.0000000000000004</v>
      </c>
      <c r="F81" s="100">
        <v>0</v>
      </c>
      <c r="G81" s="100">
        <v>2.7</v>
      </c>
      <c r="H81" s="100">
        <v>0</v>
      </c>
      <c r="I81" s="100">
        <v>0</v>
      </c>
      <c r="J81" s="100">
        <v>4.6999999999999993</v>
      </c>
    </row>
    <row r="82" spans="2:10" x14ac:dyDescent="0.25">
      <c r="B82" s="59" t="s">
        <v>76</v>
      </c>
      <c r="C82" s="78" t="s">
        <v>37</v>
      </c>
      <c r="D82" s="69">
        <v>1</v>
      </c>
      <c r="E82" s="88">
        <v>0.5</v>
      </c>
      <c r="F82" s="88">
        <v>0.27500000000000002</v>
      </c>
      <c r="G82" s="88">
        <v>0.9</v>
      </c>
      <c r="H82" s="88">
        <v>0</v>
      </c>
      <c r="I82" s="88">
        <v>0.1</v>
      </c>
      <c r="J82" s="88">
        <v>1.7750000000000001</v>
      </c>
    </row>
    <row r="83" spans="2:10" x14ac:dyDescent="0.25">
      <c r="B83" s="57" t="s">
        <v>76</v>
      </c>
      <c r="C83" s="79" t="s">
        <v>37</v>
      </c>
      <c r="D83" s="70">
        <v>2</v>
      </c>
      <c r="E83" s="89">
        <v>0.5</v>
      </c>
      <c r="F83" s="89">
        <v>0.35000000000000003</v>
      </c>
      <c r="G83" s="89">
        <v>1.1000000000000001</v>
      </c>
      <c r="H83" s="89">
        <v>0</v>
      </c>
      <c r="I83" s="89">
        <v>0.1</v>
      </c>
      <c r="J83" s="89">
        <v>2.0500000000000003</v>
      </c>
    </row>
    <row r="84" spans="2:10" x14ac:dyDescent="0.25">
      <c r="B84" s="57" t="s">
        <v>76</v>
      </c>
      <c r="C84" s="79" t="s">
        <v>37</v>
      </c>
      <c r="D84" s="70">
        <v>3</v>
      </c>
      <c r="E84" s="89">
        <v>0.5</v>
      </c>
      <c r="F84" s="89">
        <v>0.82500000000000007</v>
      </c>
      <c r="G84" s="89">
        <v>0.9</v>
      </c>
      <c r="H84" s="89">
        <v>0</v>
      </c>
      <c r="I84" s="89">
        <v>0.1</v>
      </c>
      <c r="J84" s="89">
        <v>2.3250000000000002</v>
      </c>
    </row>
    <row r="85" spans="2:10" x14ac:dyDescent="0.25">
      <c r="B85" s="57" t="s">
        <v>76</v>
      </c>
      <c r="C85" s="79" t="s">
        <v>37</v>
      </c>
      <c r="D85" s="70">
        <v>4</v>
      </c>
      <c r="E85" s="89">
        <v>0</v>
      </c>
      <c r="F85" s="89">
        <v>0.92500000000000004</v>
      </c>
      <c r="G85" s="89">
        <v>1.6</v>
      </c>
      <c r="H85" s="89">
        <v>0</v>
      </c>
      <c r="I85" s="89">
        <v>0.1</v>
      </c>
      <c r="J85" s="89">
        <v>2.625</v>
      </c>
    </row>
    <row r="86" spans="2:10" x14ac:dyDescent="0.25">
      <c r="B86" s="57" t="s">
        <v>76</v>
      </c>
      <c r="C86" s="79" t="s">
        <v>37</v>
      </c>
      <c r="D86" s="70">
        <v>5</v>
      </c>
      <c r="E86" s="89">
        <v>0.5</v>
      </c>
      <c r="F86" s="89">
        <v>0.42499999999999999</v>
      </c>
      <c r="G86" s="89">
        <v>1.5</v>
      </c>
      <c r="H86" s="89">
        <v>0</v>
      </c>
      <c r="I86" s="89">
        <v>0.1</v>
      </c>
      <c r="J86" s="89">
        <v>2.5249999999999999</v>
      </c>
    </row>
    <row r="87" spans="2:10" x14ac:dyDescent="0.25">
      <c r="B87" s="57" t="s">
        <v>76</v>
      </c>
      <c r="C87" s="79" t="s">
        <v>37</v>
      </c>
      <c r="D87" s="70">
        <v>6</v>
      </c>
      <c r="E87" s="89">
        <v>0.5</v>
      </c>
      <c r="F87" s="89">
        <v>0.47500000000000003</v>
      </c>
      <c r="G87" s="89">
        <v>1.0999999999999999</v>
      </c>
      <c r="H87" s="89">
        <v>0</v>
      </c>
      <c r="I87" s="89">
        <v>0.1</v>
      </c>
      <c r="J87" s="89">
        <v>2.1749999999999998</v>
      </c>
    </row>
    <row r="88" spans="2:10" x14ac:dyDescent="0.25">
      <c r="B88" s="57" t="s">
        <v>76</v>
      </c>
      <c r="C88" s="79" t="s">
        <v>37</v>
      </c>
      <c r="D88" s="70">
        <v>7</v>
      </c>
      <c r="E88" s="89">
        <v>0</v>
      </c>
      <c r="F88" s="89">
        <v>0.27500000000000002</v>
      </c>
      <c r="G88" s="89">
        <v>0.5</v>
      </c>
      <c r="H88" s="89">
        <v>0</v>
      </c>
      <c r="I88" s="89">
        <v>0.1</v>
      </c>
      <c r="J88" s="89">
        <v>0.875</v>
      </c>
    </row>
    <row r="89" spans="2:10" x14ac:dyDescent="0.25">
      <c r="B89" s="57" t="s">
        <v>76</v>
      </c>
      <c r="C89" s="79" t="s">
        <v>37</v>
      </c>
      <c r="D89" s="70">
        <v>8</v>
      </c>
      <c r="E89" s="89">
        <v>0</v>
      </c>
      <c r="F89" s="89">
        <v>0.25</v>
      </c>
      <c r="G89" s="89">
        <v>0</v>
      </c>
      <c r="H89" s="89">
        <v>0</v>
      </c>
      <c r="I89" s="89">
        <v>0.1</v>
      </c>
      <c r="J89" s="89">
        <v>0.35</v>
      </c>
    </row>
    <row r="90" spans="2:10" x14ac:dyDescent="0.25">
      <c r="B90" s="57" t="s">
        <v>76</v>
      </c>
      <c r="C90" s="79" t="s">
        <v>37</v>
      </c>
      <c r="D90" s="70">
        <v>9</v>
      </c>
      <c r="E90" s="89">
        <v>0</v>
      </c>
      <c r="F90" s="89">
        <v>0.05</v>
      </c>
      <c r="G90" s="89">
        <v>0</v>
      </c>
      <c r="H90" s="89">
        <v>0</v>
      </c>
      <c r="I90" s="89">
        <v>0.1</v>
      </c>
      <c r="J90" s="89">
        <v>0.15000000000000002</v>
      </c>
    </row>
    <row r="91" spans="2:10" ht="15.75" thickBot="1" x14ac:dyDescent="0.3">
      <c r="B91" s="60" t="s">
        <v>76</v>
      </c>
      <c r="C91" s="80" t="s">
        <v>37</v>
      </c>
      <c r="D91" s="71">
        <v>10</v>
      </c>
      <c r="E91" s="90">
        <v>0</v>
      </c>
      <c r="F91" s="90">
        <v>0.05</v>
      </c>
      <c r="G91" s="90">
        <v>0</v>
      </c>
      <c r="H91" s="90">
        <v>0</v>
      </c>
      <c r="I91" s="90">
        <v>0.1</v>
      </c>
      <c r="J91" s="90">
        <v>0.15000000000000002</v>
      </c>
    </row>
    <row r="92" spans="2:10" ht="16.5" thickTop="1" thickBot="1" x14ac:dyDescent="0.3">
      <c r="B92" s="101" t="s">
        <v>76</v>
      </c>
      <c r="C92" s="102" t="s">
        <v>37</v>
      </c>
      <c r="D92" s="103" t="s">
        <v>15</v>
      </c>
      <c r="E92" s="104">
        <v>2.5</v>
      </c>
      <c r="F92" s="104">
        <v>3.8999999999999995</v>
      </c>
      <c r="G92" s="104">
        <v>7.6</v>
      </c>
      <c r="H92" s="104">
        <v>0</v>
      </c>
      <c r="I92" s="104">
        <v>0.99999999999999989</v>
      </c>
      <c r="J92" s="104">
        <v>15.000000000000002</v>
      </c>
    </row>
    <row r="93" spans="2:10" ht="15.75" thickTop="1" x14ac:dyDescent="0.25">
      <c r="B93" s="61" t="s">
        <v>282</v>
      </c>
      <c r="C93" s="81" t="s">
        <v>38</v>
      </c>
      <c r="D93" s="72">
        <v>1</v>
      </c>
      <c r="E93" s="91">
        <v>7.0000000000000007E-2</v>
      </c>
      <c r="F93" s="91">
        <v>0.12000000000000001</v>
      </c>
      <c r="G93" s="91">
        <v>0.97</v>
      </c>
      <c r="H93" s="91">
        <v>0</v>
      </c>
      <c r="I93" s="91">
        <v>0.04</v>
      </c>
      <c r="J93" s="91">
        <v>1.2</v>
      </c>
    </row>
    <row r="94" spans="2:10" x14ac:dyDescent="0.25">
      <c r="B94" s="57" t="s">
        <v>282</v>
      </c>
      <c r="C94" s="79" t="s">
        <v>38</v>
      </c>
      <c r="D94" s="70">
        <v>2</v>
      </c>
      <c r="E94" s="89">
        <v>0.14000000000000001</v>
      </c>
      <c r="F94" s="89">
        <v>0.04</v>
      </c>
      <c r="G94" s="89">
        <v>1.04</v>
      </c>
      <c r="H94" s="89">
        <v>0</v>
      </c>
      <c r="I94" s="89">
        <v>0.08</v>
      </c>
      <c r="J94" s="89">
        <v>1.3</v>
      </c>
    </row>
    <row r="95" spans="2:10" x14ac:dyDescent="0.25">
      <c r="B95" s="57" t="s">
        <v>282</v>
      </c>
      <c r="C95" s="79" t="s">
        <v>38</v>
      </c>
      <c r="D95" s="70">
        <v>3</v>
      </c>
      <c r="E95" s="89">
        <v>0.41000000000000003</v>
      </c>
      <c r="F95" s="89">
        <v>0.06</v>
      </c>
      <c r="G95" s="89">
        <v>1.31</v>
      </c>
      <c r="H95" s="89">
        <v>0</v>
      </c>
      <c r="I95" s="89">
        <v>0.12</v>
      </c>
      <c r="J95" s="89">
        <v>1.9000000000000001</v>
      </c>
    </row>
    <row r="96" spans="2:10" x14ac:dyDescent="0.25">
      <c r="B96" s="57" t="s">
        <v>282</v>
      </c>
      <c r="C96" s="79" t="s">
        <v>38</v>
      </c>
      <c r="D96" s="70">
        <v>4</v>
      </c>
      <c r="E96" s="89">
        <v>0.94499999999999995</v>
      </c>
      <c r="F96" s="89">
        <v>0.37</v>
      </c>
      <c r="G96" s="89">
        <v>2.7449999999999997</v>
      </c>
      <c r="H96" s="89">
        <v>0</v>
      </c>
      <c r="I96" s="89">
        <v>0.54</v>
      </c>
      <c r="J96" s="89">
        <v>4.5999999999999996</v>
      </c>
    </row>
    <row r="97" spans="2:10" x14ac:dyDescent="0.25">
      <c r="B97" s="57" t="s">
        <v>282</v>
      </c>
      <c r="C97" s="79" t="s">
        <v>38</v>
      </c>
      <c r="D97" s="70">
        <v>5</v>
      </c>
      <c r="E97" s="89">
        <v>0.94499999999999995</v>
      </c>
      <c r="F97" s="89">
        <v>0.37</v>
      </c>
      <c r="G97" s="89">
        <v>2.7449999999999997</v>
      </c>
      <c r="H97" s="89">
        <v>0</v>
      </c>
      <c r="I97" s="89">
        <v>0.54</v>
      </c>
      <c r="J97" s="89">
        <v>4.5999999999999996</v>
      </c>
    </row>
    <row r="98" spans="2:10" x14ac:dyDescent="0.25">
      <c r="B98" s="57" t="s">
        <v>282</v>
      </c>
      <c r="C98" s="79" t="s">
        <v>38</v>
      </c>
      <c r="D98" s="70">
        <v>6</v>
      </c>
      <c r="E98" s="89">
        <v>0.94499999999999995</v>
      </c>
      <c r="F98" s="89">
        <v>0.27</v>
      </c>
      <c r="G98" s="89">
        <v>2.0449999999999999</v>
      </c>
      <c r="H98" s="89">
        <v>0</v>
      </c>
      <c r="I98" s="89">
        <v>0.54</v>
      </c>
      <c r="J98" s="89">
        <v>3.8</v>
      </c>
    </row>
    <row r="99" spans="2:10" x14ac:dyDescent="0.25">
      <c r="B99" s="57" t="s">
        <v>282</v>
      </c>
      <c r="C99" s="79" t="s">
        <v>38</v>
      </c>
      <c r="D99" s="70">
        <v>7</v>
      </c>
      <c r="E99" s="89">
        <v>0.94499999999999995</v>
      </c>
      <c r="F99" s="89">
        <v>0.27</v>
      </c>
      <c r="G99" s="89">
        <v>2.145</v>
      </c>
      <c r="H99" s="89">
        <v>0</v>
      </c>
      <c r="I99" s="89">
        <v>0.54</v>
      </c>
      <c r="J99" s="89">
        <v>3.9</v>
      </c>
    </row>
    <row r="100" spans="2:10" x14ac:dyDescent="0.25">
      <c r="B100" s="57" t="s">
        <v>282</v>
      </c>
      <c r="C100" s="79" t="s">
        <v>38</v>
      </c>
      <c r="D100" s="70">
        <v>8</v>
      </c>
      <c r="E100" s="89">
        <v>0.63</v>
      </c>
      <c r="F100" s="89">
        <v>0.18</v>
      </c>
      <c r="G100" s="89">
        <v>1.63</v>
      </c>
      <c r="H100" s="89">
        <v>0</v>
      </c>
      <c r="I100" s="89">
        <v>0.36</v>
      </c>
      <c r="J100" s="89">
        <v>2.8</v>
      </c>
    </row>
    <row r="101" spans="2:10" x14ac:dyDescent="0.25">
      <c r="B101" s="57" t="s">
        <v>282</v>
      </c>
      <c r="C101" s="79" t="s">
        <v>38</v>
      </c>
      <c r="D101" s="70">
        <v>9</v>
      </c>
      <c r="E101" s="89">
        <v>0.21</v>
      </c>
      <c r="F101" s="89">
        <v>0.11</v>
      </c>
      <c r="G101" s="89">
        <v>1.21</v>
      </c>
      <c r="H101" s="89">
        <v>0</v>
      </c>
      <c r="I101" s="89">
        <v>0.12</v>
      </c>
      <c r="J101" s="89">
        <v>1.65</v>
      </c>
    </row>
    <row r="102" spans="2:10" ht="15.75" thickBot="1" x14ac:dyDescent="0.3">
      <c r="B102" s="60" t="s">
        <v>282</v>
      </c>
      <c r="C102" s="80" t="s">
        <v>38</v>
      </c>
      <c r="D102" s="71">
        <v>10</v>
      </c>
      <c r="E102" s="90">
        <v>7.0000000000000007E-2</v>
      </c>
      <c r="F102" s="90">
        <v>7.0000000000000007E-2</v>
      </c>
      <c r="G102" s="90">
        <v>1.07</v>
      </c>
      <c r="H102" s="90">
        <v>0</v>
      </c>
      <c r="I102" s="90">
        <v>0.04</v>
      </c>
      <c r="J102" s="90">
        <v>1.25</v>
      </c>
    </row>
    <row r="103" spans="2:10" ht="16.5" thickTop="1" thickBot="1" x14ac:dyDescent="0.3">
      <c r="B103" s="101" t="s">
        <v>282</v>
      </c>
      <c r="C103" s="102" t="s">
        <v>38</v>
      </c>
      <c r="D103" s="103" t="s">
        <v>15</v>
      </c>
      <c r="E103" s="104">
        <v>5.31</v>
      </c>
      <c r="F103" s="104">
        <v>1.86</v>
      </c>
      <c r="G103" s="104">
        <v>16.91</v>
      </c>
      <c r="H103" s="104">
        <v>0</v>
      </c>
      <c r="I103" s="104">
        <v>2.9200000000000004</v>
      </c>
      <c r="J103" s="104">
        <v>26.999999999999996</v>
      </c>
    </row>
    <row r="104" spans="2:10" ht="15.75" thickTop="1" x14ac:dyDescent="0.25">
      <c r="B104" s="61" t="s">
        <v>283</v>
      </c>
      <c r="C104" s="81" t="s">
        <v>39</v>
      </c>
      <c r="D104" s="72">
        <v>1</v>
      </c>
      <c r="E104" s="91">
        <v>0.7</v>
      </c>
      <c r="F104" s="91">
        <v>0</v>
      </c>
      <c r="G104" s="91">
        <v>1</v>
      </c>
      <c r="H104" s="91">
        <v>0</v>
      </c>
      <c r="I104" s="91">
        <v>0</v>
      </c>
      <c r="J104" s="91">
        <v>1.7</v>
      </c>
    </row>
    <row r="105" spans="2:10" x14ac:dyDescent="0.25">
      <c r="B105" s="57" t="s">
        <v>283</v>
      </c>
      <c r="C105" s="79" t="s">
        <v>39</v>
      </c>
      <c r="D105" s="70">
        <v>2</v>
      </c>
      <c r="E105" s="89">
        <v>1</v>
      </c>
      <c r="F105" s="89">
        <v>0</v>
      </c>
      <c r="G105" s="89">
        <v>1</v>
      </c>
      <c r="H105" s="89">
        <v>0</v>
      </c>
      <c r="I105" s="89">
        <v>0</v>
      </c>
      <c r="J105" s="89">
        <v>2</v>
      </c>
    </row>
    <row r="106" spans="2:10" x14ac:dyDescent="0.25">
      <c r="B106" s="57" t="s">
        <v>283</v>
      </c>
      <c r="C106" s="79" t="s">
        <v>39</v>
      </c>
      <c r="D106" s="70">
        <v>3</v>
      </c>
      <c r="E106" s="89">
        <v>0.5</v>
      </c>
      <c r="F106" s="89">
        <v>0</v>
      </c>
      <c r="G106" s="89">
        <v>1</v>
      </c>
      <c r="H106" s="89">
        <v>0</v>
      </c>
      <c r="I106" s="89">
        <v>1</v>
      </c>
      <c r="J106" s="89">
        <v>2.5</v>
      </c>
    </row>
    <row r="107" spans="2:10" x14ac:dyDescent="0.25">
      <c r="B107" s="57" t="s">
        <v>283</v>
      </c>
      <c r="C107" s="79" t="s">
        <v>39</v>
      </c>
      <c r="D107" s="70">
        <v>4</v>
      </c>
      <c r="E107" s="89">
        <v>0.3</v>
      </c>
      <c r="F107" s="89">
        <v>0</v>
      </c>
      <c r="G107" s="89">
        <v>0</v>
      </c>
      <c r="H107" s="89">
        <v>0</v>
      </c>
      <c r="I107" s="89">
        <v>1</v>
      </c>
      <c r="J107" s="89">
        <v>1.3</v>
      </c>
    </row>
    <row r="108" spans="2:10" x14ac:dyDescent="0.25">
      <c r="B108" s="57" t="s">
        <v>283</v>
      </c>
      <c r="C108" s="79" t="s">
        <v>39</v>
      </c>
      <c r="D108" s="70">
        <v>5</v>
      </c>
      <c r="E108" s="89">
        <v>0</v>
      </c>
      <c r="F108" s="89">
        <v>0</v>
      </c>
      <c r="G108" s="89">
        <v>0</v>
      </c>
      <c r="H108" s="89">
        <v>0</v>
      </c>
      <c r="I108" s="89">
        <v>1</v>
      </c>
      <c r="J108" s="89">
        <v>1</v>
      </c>
    </row>
    <row r="109" spans="2:10" x14ac:dyDescent="0.25">
      <c r="B109" s="57" t="s">
        <v>283</v>
      </c>
      <c r="C109" s="79" t="s">
        <v>39</v>
      </c>
      <c r="D109" s="70">
        <v>6</v>
      </c>
      <c r="E109" s="89">
        <v>0</v>
      </c>
      <c r="F109" s="89">
        <v>0</v>
      </c>
      <c r="G109" s="89">
        <v>0</v>
      </c>
      <c r="H109" s="89">
        <v>0</v>
      </c>
      <c r="I109" s="89">
        <v>1</v>
      </c>
      <c r="J109" s="89">
        <v>1</v>
      </c>
    </row>
    <row r="110" spans="2:10" x14ac:dyDescent="0.25">
      <c r="B110" s="57" t="s">
        <v>283</v>
      </c>
      <c r="C110" s="79" t="s">
        <v>39</v>
      </c>
      <c r="D110" s="70">
        <v>7</v>
      </c>
      <c r="E110" s="89">
        <v>0</v>
      </c>
      <c r="F110" s="89">
        <v>0</v>
      </c>
      <c r="G110" s="89">
        <v>0</v>
      </c>
      <c r="H110" s="89">
        <v>0</v>
      </c>
      <c r="I110" s="89">
        <v>1</v>
      </c>
      <c r="J110" s="89">
        <v>1</v>
      </c>
    </row>
    <row r="111" spans="2:10" x14ac:dyDescent="0.25">
      <c r="B111" s="57" t="s">
        <v>283</v>
      </c>
      <c r="C111" s="79" t="s">
        <v>39</v>
      </c>
      <c r="D111" s="70">
        <v>8</v>
      </c>
      <c r="E111" s="89">
        <v>0</v>
      </c>
      <c r="F111" s="89">
        <v>0</v>
      </c>
      <c r="G111" s="89">
        <v>0</v>
      </c>
      <c r="H111" s="89">
        <v>0</v>
      </c>
      <c r="I111" s="89">
        <v>1</v>
      </c>
      <c r="J111" s="89">
        <v>1</v>
      </c>
    </row>
    <row r="112" spans="2:10" x14ac:dyDescent="0.25">
      <c r="B112" s="57" t="s">
        <v>283</v>
      </c>
      <c r="C112" s="79" t="s">
        <v>39</v>
      </c>
      <c r="D112" s="70">
        <v>9</v>
      </c>
      <c r="E112" s="89">
        <v>0</v>
      </c>
      <c r="F112" s="89">
        <v>0</v>
      </c>
      <c r="G112" s="89">
        <v>0</v>
      </c>
      <c r="H112" s="89">
        <v>0</v>
      </c>
      <c r="I112" s="89">
        <v>1</v>
      </c>
      <c r="J112" s="89">
        <v>1</v>
      </c>
    </row>
    <row r="113" spans="2:10" ht="15.75" thickBot="1" x14ac:dyDescent="0.3">
      <c r="B113" s="60" t="s">
        <v>283</v>
      </c>
      <c r="C113" s="80" t="s">
        <v>39</v>
      </c>
      <c r="D113" s="71">
        <v>10</v>
      </c>
      <c r="E113" s="90">
        <v>0</v>
      </c>
      <c r="F113" s="90">
        <v>0</v>
      </c>
      <c r="G113" s="90">
        <v>0</v>
      </c>
      <c r="H113" s="90">
        <v>0</v>
      </c>
      <c r="I113" s="90">
        <v>1</v>
      </c>
      <c r="J113" s="90">
        <v>1</v>
      </c>
    </row>
    <row r="114" spans="2:10" ht="16.5" thickTop="1" thickBot="1" x14ac:dyDescent="0.3">
      <c r="B114" s="101" t="s">
        <v>283</v>
      </c>
      <c r="C114" s="102" t="s">
        <v>39</v>
      </c>
      <c r="D114" s="103" t="s">
        <v>15</v>
      </c>
      <c r="E114" s="104">
        <v>2.5</v>
      </c>
      <c r="F114" s="104">
        <v>0</v>
      </c>
      <c r="G114" s="104">
        <v>3</v>
      </c>
      <c r="H114" s="104">
        <v>0</v>
      </c>
      <c r="I114" s="104">
        <v>8</v>
      </c>
      <c r="J114" s="104">
        <v>13.5</v>
      </c>
    </row>
    <row r="115" spans="2:10" ht="15.75" thickTop="1" x14ac:dyDescent="0.25">
      <c r="B115" s="61" t="s">
        <v>284</v>
      </c>
      <c r="C115" s="81" t="s">
        <v>40</v>
      </c>
      <c r="D115" s="72">
        <v>1</v>
      </c>
      <c r="E115" s="91">
        <v>0.3</v>
      </c>
      <c r="F115" s="91">
        <v>0</v>
      </c>
      <c r="G115" s="91">
        <v>1</v>
      </c>
      <c r="H115" s="91">
        <v>0</v>
      </c>
      <c r="I115" s="91">
        <v>0</v>
      </c>
      <c r="J115" s="91">
        <v>1.3</v>
      </c>
    </row>
    <row r="116" spans="2:10" x14ac:dyDescent="0.25">
      <c r="B116" s="57" t="s">
        <v>284</v>
      </c>
      <c r="C116" s="79" t="s">
        <v>40</v>
      </c>
      <c r="D116" s="70">
        <v>2</v>
      </c>
      <c r="E116" s="89">
        <v>0.5</v>
      </c>
      <c r="F116" s="89">
        <v>0</v>
      </c>
      <c r="G116" s="89">
        <v>1</v>
      </c>
      <c r="H116" s="89">
        <v>0</v>
      </c>
      <c r="I116" s="89">
        <v>0</v>
      </c>
      <c r="J116" s="89">
        <v>1.5</v>
      </c>
    </row>
    <row r="117" spans="2:10" x14ac:dyDescent="0.25">
      <c r="B117" s="57" t="s">
        <v>284</v>
      </c>
      <c r="C117" s="79" t="s">
        <v>40</v>
      </c>
      <c r="D117" s="70">
        <v>3</v>
      </c>
      <c r="E117" s="89">
        <v>0.5</v>
      </c>
      <c r="F117" s="89">
        <v>3.5000000000000003E-2</v>
      </c>
      <c r="G117" s="89">
        <v>1</v>
      </c>
      <c r="H117" s="89">
        <v>0</v>
      </c>
      <c r="I117" s="89">
        <v>1</v>
      </c>
      <c r="J117" s="89">
        <v>2.5350000000000001</v>
      </c>
    </row>
    <row r="118" spans="2:10" x14ac:dyDescent="0.25">
      <c r="B118" s="57" t="s">
        <v>284</v>
      </c>
      <c r="C118" s="79" t="s">
        <v>40</v>
      </c>
      <c r="D118" s="70">
        <v>4</v>
      </c>
      <c r="E118" s="89">
        <v>0.4</v>
      </c>
      <c r="F118" s="89">
        <v>3.5000000000000003E-2</v>
      </c>
      <c r="G118" s="89">
        <v>0</v>
      </c>
      <c r="H118" s="89">
        <v>0</v>
      </c>
      <c r="I118" s="89">
        <v>1</v>
      </c>
      <c r="J118" s="89">
        <v>1.4350000000000001</v>
      </c>
    </row>
    <row r="119" spans="2:10" x14ac:dyDescent="0.25">
      <c r="B119" s="57" t="s">
        <v>284</v>
      </c>
      <c r="C119" s="79" t="s">
        <v>40</v>
      </c>
      <c r="D119" s="70">
        <v>5</v>
      </c>
      <c r="E119" s="89">
        <v>0</v>
      </c>
      <c r="F119" s="89">
        <v>6.0000000000000005E-2</v>
      </c>
      <c r="G119" s="89">
        <v>0</v>
      </c>
      <c r="H119" s="89">
        <v>0</v>
      </c>
      <c r="I119" s="89">
        <v>1</v>
      </c>
      <c r="J119" s="89">
        <v>1.06</v>
      </c>
    </row>
    <row r="120" spans="2:10" x14ac:dyDescent="0.25">
      <c r="B120" s="57" t="s">
        <v>284</v>
      </c>
      <c r="C120" s="79" t="s">
        <v>40</v>
      </c>
      <c r="D120" s="70">
        <v>6</v>
      </c>
      <c r="E120" s="89">
        <v>0</v>
      </c>
      <c r="F120" s="89">
        <v>0</v>
      </c>
      <c r="G120" s="89">
        <v>0</v>
      </c>
      <c r="H120" s="89">
        <v>0</v>
      </c>
      <c r="I120" s="89">
        <v>1</v>
      </c>
      <c r="J120" s="89">
        <v>1</v>
      </c>
    </row>
    <row r="121" spans="2:10" x14ac:dyDescent="0.25">
      <c r="B121" s="57" t="s">
        <v>284</v>
      </c>
      <c r="C121" s="79" t="s">
        <v>40</v>
      </c>
      <c r="D121" s="70">
        <v>7</v>
      </c>
      <c r="E121" s="89">
        <v>0</v>
      </c>
      <c r="F121" s="89">
        <v>0</v>
      </c>
      <c r="G121" s="89">
        <v>0</v>
      </c>
      <c r="H121" s="89">
        <v>0</v>
      </c>
      <c r="I121" s="89">
        <v>1</v>
      </c>
      <c r="J121" s="89">
        <v>1</v>
      </c>
    </row>
    <row r="122" spans="2:10" x14ac:dyDescent="0.25">
      <c r="B122" s="57" t="s">
        <v>284</v>
      </c>
      <c r="C122" s="79" t="s">
        <v>40</v>
      </c>
      <c r="D122" s="70">
        <v>8</v>
      </c>
      <c r="E122" s="89">
        <v>0</v>
      </c>
      <c r="F122" s="89">
        <v>0</v>
      </c>
      <c r="G122" s="89">
        <v>0</v>
      </c>
      <c r="H122" s="89">
        <v>0</v>
      </c>
      <c r="I122" s="89">
        <v>1</v>
      </c>
      <c r="J122" s="89">
        <v>1</v>
      </c>
    </row>
    <row r="123" spans="2:10" x14ac:dyDescent="0.25">
      <c r="B123" s="57" t="s">
        <v>284</v>
      </c>
      <c r="C123" s="79" t="s">
        <v>40</v>
      </c>
      <c r="D123" s="70">
        <v>9</v>
      </c>
      <c r="E123" s="89">
        <v>0</v>
      </c>
      <c r="F123" s="89">
        <v>0</v>
      </c>
      <c r="G123" s="89">
        <v>0</v>
      </c>
      <c r="H123" s="89">
        <v>0</v>
      </c>
      <c r="I123" s="89">
        <v>1</v>
      </c>
      <c r="J123" s="89">
        <v>1</v>
      </c>
    </row>
    <row r="124" spans="2:10" ht="15.75" thickBot="1" x14ac:dyDescent="0.3">
      <c r="B124" s="60" t="s">
        <v>284</v>
      </c>
      <c r="C124" s="80" t="s">
        <v>40</v>
      </c>
      <c r="D124" s="71">
        <v>10</v>
      </c>
      <c r="E124" s="90">
        <v>0</v>
      </c>
      <c r="F124" s="90">
        <v>0</v>
      </c>
      <c r="G124" s="90">
        <v>0</v>
      </c>
      <c r="H124" s="90">
        <v>0</v>
      </c>
      <c r="I124" s="90">
        <v>1</v>
      </c>
      <c r="J124" s="90">
        <v>1</v>
      </c>
    </row>
    <row r="125" spans="2:10" ht="16.5" thickTop="1" thickBot="1" x14ac:dyDescent="0.3">
      <c r="B125" s="101" t="s">
        <v>284</v>
      </c>
      <c r="C125" s="102" t="s">
        <v>40</v>
      </c>
      <c r="D125" s="103" t="s">
        <v>15</v>
      </c>
      <c r="E125" s="104">
        <v>1.7000000000000002</v>
      </c>
      <c r="F125" s="104">
        <v>0.13</v>
      </c>
      <c r="G125" s="104">
        <v>3</v>
      </c>
      <c r="H125" s="104">
        <v>0</v>
      </c>
      <c r="I125" s="104">
        <v>8</v>
      </c>
      <c r="J125" s="104">
        <v>12.83</v>
      </c>
    </row>
    <row r="126" spans="2:10" ht="15.75" thickTop="1" x14ac:dyDescent="0.25">
      <c r="B126" s="61" t="s">
        <v>285</v>
      </c>
      <c r="C126" s="81" t="s">
        <v>41</v>
      </c>
      <c r="D126" s="72">
        <v>1</v>
      </c>
      <c r="E126" s="91">
        <v>0.5</v>
      </c>
      <c r="F126" s="91">
        <v>0</v>
      </c>
      <c r="G126" s="91">
        <v>1</v>
      </c>
      <c r="H126" s="91">
        <v>0</v>
      </c>
      <c r="I126" s="91">
        <v>0</v>
      </c>
      <c r="J126" s="91">
        <v>1.5</v>
      </c>
    </row>
    <row r="127" spans="2:10" x14ac:dyDescent="0.25">
      <c r="B127" s="57" t="s">
        <v>285</v>
      </c>
      <c r="C127" s="79" t="s">
        <v>41</v>
      </c>
      <c r="D127" s="70">
        <v>2</v>
      </c>
      <c r="E127" s="89">
        <v>0.7</v>
      </c>
      <c r="F127" s="89">
        <v>0</v>
      </c>
      <c r="G127" s="89">
        <v>1</v>
      </c>
      <c r="H127" s="89">
        <v>0</v>
      </c>
      <c r="I127" s="89">
        <v>0</v>
      </c>
      <c r="J127" s="89">
        <v>1.7</v>
      </c>
    </row>
    <row r="128" spans="2:10" x14ac:dyDescent="0.25">
      <c r="B128" s="57" t="s">
        <v>285</v>
      </c>
      <c r="C128" s="79" t="s">
        <v>41</v>
      </c>
      <c r="D128" s="70">
        <v>3</v>
      </c>
      <c r="E128" s="89">
        <v>1</v>
      </c>
      <c r="F128" s="89">
        <v>0</v>
      </c>
      <c r="G128" s="89">
        <v>2.2000000000000002</v>
      </c>
      <c r="H128" s="89">
        <v>0</v>
      </c>
      <c r="I128" s="89">
        <v>0</v>
      </c>
      <c r="J128" s="89">
        <v>3.2</v>
      </c>
    </row>
    <row r="129" spans="2:10" x14ac:dyDescent="0.25">
      <c r="B129" s="57" t="s">
        <v>285</v>
      </c>
      <c r="C129" s="79" t="s">
        <v>41</v>
      </c>
      <c r="D129" s="70">
        <v>4</v>
      </c>
      <c r="E129" s="89">
        <v>1</v>
      </c>
      <c r="F129" s="89">
        <v>0.4</v>
      </c>
      <c r="G129" s="89">
        <v>2.5000000000000004</v>
      </c>
      <c r="H129" s="89">
        <v>0</v>
      </c>
      <c r="I129" s="89">
        <v>0</v>
      </c>
      <c r="J129" s="89">
        <v>3.9000000000000004</v>
      </c>
    </row>
    <row r="130" spans="2:10" x14ac:dyDescent="0.25">
      <c r="B130" s="57" t="s">
        <v>285</v>
      </c>
      <c r="C130" s="79" t="s">
        <v>41</v>
      </c>
      <c r="D130" s="70">
        <v>5</v>
      </c>
      <c r="E130" s="89">
        <v>1</v>
      </c>
      <c r="F130" s="89">
        <v>0.2</v>
      </c>
      <c r="G130" s="89">
        <v>2.5000000000000004</v>
      </c>
      <c r="H130" s="89">
        <v>0</v>
      </c>
      <c r="I130" s="89">
        <v>0</v>
      </c>
      <c r="J130" s="89">
        <v>3.7000000000000006</v>
      </c>
    </row>
    <row r="131" spans="2:10" x14ac:dyDescent="0.25">
      <c r="B131" s="57" t="s">
        <v>285</v>
      </c>
      <c r="C131" s="79" t="s">
        <v>41</v>
      </c>
      <c r="D131" s="70">
        <v>6</v>
      </c>
      <c r="E131" s="89">
        <v>1</v>
      </c>
      <c r="F131" s="89">
        <v>0.4</v>
      </c>
      <c r="G131" s="89">
        <v>1.8</v>
      </c>
      <c r="H131" s="89">
        <v>0</v>
      </c>
      <c r="I131" s="89">
        <v>0</v>
      </c>
      <c r="J131" s="89">
        <v>3.2</v>
      </c>
    </row>
    <row r="132" spans="2:10" x14ac:dyDescent="0.25">
      <c r="B132" s="57" t="s">
        <v>285</v>
      </c>
      <c r="C132" s="79" t="s">
        <v>41</v>
      </c>
      <c r="D132" s="70">
        <v>7</v>
      </c>
      <c r="E132" s="89">
        <v>1</v>
      </c>
      <c r="F132" s="89">
        <v>0.4</v>
      </c>
      <c r="G132" s="89">
        <v>1.9000000000000001</v>
      </c>
      <c r="H132" s="89">
        <v>0</v>
      </c>
      <c r="I132" s="89">
        <v>0</v>
      </c>
      <c r="J132" s="89">
        <v>3.3000000000000003</v>
      </c>
    </row>
    <row r="133" spans="2:10" x14ac:dyDescent="0.25">
      <c r="B133" s="57" t="s">
        <v>285</v>
      </c>
      <c r="C133" s="79" t="s">
        <v>41</v>
      </c>
      <c r="D133" s="70">
        <v>8</v>
      </c>
      <c r="E133" s="89">
        <v>1</v>
      </c>
      <c r="F133" s="89">
        <v>0.5</v>
      </c>
      <c r="G133" s="89">
        <v>0.79999999999999993</v>
      </c>
      <c r="H133" s="89">
        <v>0</v>
      </c>
      <c r="I133" s="89">
        <v>0</v>
      </c>
      <c r="J133" s="89">
        <v>2.2999999999999998</v>
      </c>
    </row>
    <row r="134" spans="2:10" x14ac:dyDescent="0.25">
      <c r="B134" s="57" t="s">
        <v>285</v>
      </c>
      <c r="C134" s="79" t="s">
        <v>41</v>
      </c>
      <c r="D134" s="70">
        <v>9</v>
      </c>
      <c r="E134" s="89">
        <v>1</v>
      </c>
      <c r="F134" s="89">
        <v>0.6</v>
      </c>
      <c r="G134" s="89">
        <v>0.79999999999999993</v>
      </c>
      <c r="H134" s="89">
        <v>0</v>
      </c>
      <c r="I134" s="89">
        <v>0</v>
      </c>
      <c r="J134" s="89">
        <v>2.4</v>
      </c>
    </row>
    <row r="135" spans="2:10" ht="15.75" thickBot="1" x14ac:dyDescent="0.3">
      <c r="B135" s="60" t="s">
        <v>285</v>
      </c>
      <c r="C135" s="80" t="s">
        <v>41</v>
      </c>
      <c r="D135" s="71">
        <v>10</v>
      </c>
      <c r="E135" s="90">
        <v>1</v>
      </c>
      <c r="F135" s="90">
        <v>0.9</v>
      </c>
      <c r="G135" s="90">
        <v>0.7</v>
      </c>
      <c r="H135" s="90">
        <v>0</v>
      </c>
      <c r="I135" s="90">
        <v>0</v>
      </c>
      <c r="J135" s="90">
        <v>2.6</v>
      </c>
    </row>
    <row r="136" spans="2:10" ht="16.5" thickTop="1" thickBot="1" x14ac:dyDescent="0.3">
      <c r="B136" s="105" t="s">
        <v>285</v>
      </c>
      <c r="C136" s="106" t="s">
        <v>41</v>
      </c>
      <c r="D136" s="107" t="s">
        <v>15</v>
      </c>
      <c r="E136" s="108">
        <v>9.1999999999999993</v>
      </c>
      <c r="F136" s="108">
        <v>3.4</v>
      </c>
      <c r="G136" s="108">
        <v>15.200000000000003</v>
      </c>
      <c r="H136" s="108">
        <v>0</v>
      </c>
      <c r="I136" s="108">
        <v>0</v>
      </c>
      <c r="J136" s="108">
        <v>27.800000000000004</v>
      </c>
    </row>
    <row r="137" spans="2:10" x14ac:dyDescent="0.25">
      <c r="B137" s="65" t="s">
        <v>77</v>
      </c>
      <c r="C137" s="82" t="s">
        <v>42</v>
      </c>
      <c r="D137" s="73">
        <v>1</v>
      </c>
      <c r="E137" s="92">
        <v>3.5000000000000003E-2</v>
      </c>
      <c r="F137" s="92">
        <v>0.17</v>
      </c>
      <c r="G137" s="92">
        <v>0.7350000000000001</v>
      </c>
      <c r="H137" s="92">
        <v>0</v>
      </c>
      <c r="I137" s="92">
        <v>0.02</v>
      </c>
      <c r="J137" s="92">
        <v>0.96000000000000008</v>
      </c>
    </row>
    <row r="138" spans="2:10" x14ac:dyDescent="0.25">
      <c r="B138" s="62" t="s">
        <v>77</v>
      </c>
      <c r="C138" s="75" t="s">
        <v>42</v>
      </c>
      <c r="D138" s="66">
        <v>2</v>
      </c>
      <c r="E138" s="85">
        <v>7.0000000000000007E-2</v>
      </c>
      <c r="F138" s="85">
        <v>0.13</v>
      </c>
      <c r="G138" s="85">
        <v>1.07</v>
      </c>
      <c r="H138" s="85">
        <v>0</v>
      </c>
      <c r="I138" s="85">
        <v>0.04</v>
      </c>
      <c r="J138" s="85">
        <v>1.31</v>
      </c>
    </row>
    <row r="139" spans="2:10" x14ac:dyDescent="0.25">
      <c r="B139" s="62" t="s">
        <v>77</v>
      </c>
      <c r="C139" s="75" t="s">
        <v>42</v>
      </c>
      <c r="D139" s="66">
        <v>3</v>
      </c>
      <c r="E139" s="85">
        <v>0.105</v>
      </c>
      <c r="F139" s="85">
        <v>0.19</v>
      </c>
      <c r="G139" s="85">
        <v>0.80499999999999994</v>
      </c>
      <c r="H139" s="85">
        <v>0</v>
      </c>
      <c r="I139" s="85">
        <v>0.06</v>
      </c>
      <c r="J139" s="85">
        <v>1.1599999999999999</v>
      </c>
    </row>
    <row r="140" spans="2:10" x14ac:dyDescent="0.25">
      <c r="B140" s="62" t="s">
        <v>77</v>
      </c>
      <c r="C140" s="75" t="s">
        <v>42</v>
      </c>
      <c r="D140" s="66">
        <v>4</v>
      </c>
      <c r="E140" s="85">
        <v>0.315</v>
      </c>
      <c r="F140" s="85">
        <v>0.2</v>
      </c>
      <c r="G140" s="85">
        <v>1.0150000000000001</v>
      </c>
      <c r="H140" s="85">
        <v>0</v>
      </c>
      <c r="I140" s="85">
        <v>0.18</v>
      </c>
      <c r="J140" s="85">
        <v>1.7100000000000002</v>
      </c>
    </row>
    <row r="141" spans="2:10" x14ac:dyDescent="0.25">
      <c r="B141" s="62" t="s">
        <v>77</v>
      </c>
      <c r="C141" s="75" t="s">
        <v>42</v>
      </c>
      <c r="D141" s="66">
        <v>5</v>
      </c>
      <c r="E141" s="85">
        <v>0.315</v>
      </c>
      <c r="F141" s="85">
        <v>0.25</v>
      </c>
      <c r="G141" s="85">
        <v>0.91500000000000004</v>
      </c>
      <c r="H141" s="85">
        <v>0</v>
      </c>
      <c r="I141" s="85">
        <v>0.18</v>
      </c>
      <c r="J141" s="85">
        <v>1.6600000000000001</v>
      </c>
    </row>
    <row r="142" spans="2:10" x14ac:dyDescent="0.25">
      <c r="B142" s="62" t="s">
        <v>77</v>
      </c>
      <c r="C142" s="75" t="s">
        <v>42</v>
      </c>
      <c r="D142" s="66">
        <v>6</v>
      </c>
      <c r="E142" s="85">
        <v>0.315</v>
      </c>
      <c r="F142" s="85">
        <v>0.25</v>
      </c>
      <c r="G142" s="85">
        <v>0.91500000000000004</v>
      </c>
      <c r="H142" s="85">
        <v>0</v>
      </c>
      <c r="I142" s="85">
        <v>0.18</v>
      </c>
      <c r="J142" s="85">
        <v>1.6600000000000001</v>
      </c>
    </row>
    <row r="143" spans="2:10" x14ac:dyDescent="0.25">
      <c r="B143" s="62" t="s">
        <v>77</v>
      </c>
      <c r="C143" s="75" t="s">
        <v>42</v>
      </c>
      <c r="D143" s="66">
        <v>7</v>
      </c>
      <c r="E143" s="85">
        <v>0.315</v>
      </c>
      <c r="F143" s="85">
        <v>0.2</v>
      </c>
      <c r="G143" s="85">
        <v>0.91500000000000004</v>
      </c>
      <c r="H143" s="85">
        <v>0</v>
      </c>
      <c r="I143" s="85">
        <v>0.18</v>
      </c>
      <c r="J143" s="85">
        <v>1.61</v>
      </c>
    </row>
    <row r="144" spans="2:10" x14ac:dyDescent="0.25">
      <c r="B144" s="62" t="s">
        <v>77</v>
      </c>
      <c r="C144" s="75" t="s">
        <v>42</v>
      </c>
      <c r="D144" s="66">
        <v>8</v>
      </c>
      <c r="E144" s="85">
        <v>0.315</v>
      </c>
      <c r="F144" s="85">
        <v>0.29000000000000004</v>
      </c>
      <c r="G144" s="85">
        <v>0.91499999999999992</v>
      </c>
      <c r="H144" s="85">
        <v>0</v>
      </c>
      <c r="I144" s="85">
        <v>0.18</v>
      </c>
      <c r="J144" s="85">
        <v>1.7</v>
      </c>
    </row>
    <row r="145" spans="2:10" x14ac:dyDescent="0.25">
      <c r="B145" s="62" t="s">
        <v>77</v>
      </c>
      <c r="C145" s="75" t="s">
        <v>42</v>
      </c>
      <c r="D145" s="66">
        <v>9</v>
      </c>
      <c r="E145" s="85">
        <v>0.21</v>
      </c>
      <c r="F145" s="85">
        <v>0.26</v>
      </c>
      <c r="G145" s="85">
        <v>0.80999999999999994</v>
      </c>
      <c r="H145" s="85">
        <v>0</v>
      </c>
      <c r="I145" s="85">
        <v>0.12</v>
      </c>
      <c r="J145" s="85">
        <v>1.4</v>
      </c>
    </row>
    <row r="146" spans="2:10" ht="15.75" thickBot="1" x14ac:dyDescent="0.3">
      <c r="B146" s="63" t="s">
        <v>77</v>
      </c>
      <c r="C146" s="76" t="s">
        <v>42</v>
      </c>
      <c r="D146" s="67">
        <v>10</v>
      </c>
      <c r="E146" s="86">
        <v>0.21</v>
      </c>
      <c r="F146" s="86">
        <v>0.56000000000000005</v>
      </c>
      <c r="G146" s="86">
        <v>0.51</v>
      </c>
      <c r="H146" s="86">
        <v>0</v>
      </c>
      <c r="I146" s="86">
        <v>0.12</v>
      </c>
      <c r="J146" s="86">
        <v>1.4000000000000001</v>
      </c>
    </row>
    <row r="147" spans="2:10" ht="16.5" thickTop="1" thickBot="1" x14ac:dyDescent="0.3">
      <c r="B147" s="93" t="s">
        <v>77</v>
      </c>
      <c r="C147" s="94" t="s">
        <v>42</v>
      </c>
      <c r="D147" s="95" t="s">
        <v>15</v>
      </c>
      <c r="E147" s="96">
        <v>2.2050000000000001</v>
      </c>
      <c r="F147" s="96">
        <v>2.5</v>
      </c>
      <c r="G147" s="96">
        <v>8.6050000000000004</v>
      </c>
      <c r="H147" s="96">
        <v>0</v>
      </c>
      <c r="I147" s="96">
        <v>1.2599999999999998</v>
      </c>
      <c r="J147" s="96">
        <v>14.57</v>
      </c>
    </row>
    <row r="148" spans="2:10" ht="15.75" thickTop="1" x14ac:dyDescent="0.25">
      <c r="B148" s="64" t="s">
        <v>286</v>
      </c>
      <c r="C148" s="77" t="s">
        <v>43</v>
      </c>
      <c r="D148" s="68">
        <v>1</v>
      </c>
      <c r="E148" s="87">
        <v>0</v>
      </c>
      <c r="F148" s="87">
        <v>0</v>
      </c>
      <c r="G148" s="87">
        <v>0.8</v>
      </c>
      <c r="H148" s="87">
        <v>0</v>
      </c>
      <c r="I148" s="87">
        <v>0</v>
      </c>
      <c r="J148" s="87">
        <v>0.8</v>
      </c>
    </row>
    <row r="149" spans="2:10" x14ac:dyDescent="0.25">
      <c r="B149" s="62" t="s">
        <v>286</v>
      </c>
      <c r="C149" s="75" t="s">
        <v>43</v>
      </c>
      <c r="D149" s="66">
        <v>2</v>
      </c>
      <c r="E149" s="85">
        <v>0</v>
      </c>
      <c r="F149" s="85">
        <v>0</v>
      </c>
      <c r="G149" s="85">
        <v>1.6</v>
      </c>
      <c r="H149" s="85">
        <v>0</v>
      </c>
      <c r="I149" s="85">
        <v>0</v>
      </c>
      <c r="J149" s="85">
        <v>1.6</v>
      </c>
    </row>
    <row r="150" spans="2:10" x14ac:dyDescent="0.25">
      <c r="B150" s="62" t="s">
        <v>286</v>
      </c>
      <c r="C150" s="75" t="s">
        <v>43</v>
      </c>
      <c r="D150" s="66">
        <v>3</v>
      </c>
      <c r="E150" s="85">
        <v>0</v>
      </c>
      <c r="F150" s="85">
        <v>0</v>
      </c>
      <c r="G150" s="85">
        <v>1.7</v>
      </c>
      <c r="H150" s="85">
        <v>0</v>
      </c>
      <c r="I150" s="85">
        <v>0</v>
      </c>
      <c r="J150" s="85">
        <v>1.7</v>
      </c>
    </row>
    <row r="151" spans="2:10" x14ac:dyDescent="0.25">
      <c r="B151" s="62" t="s">
        <v>286</v>
      </c>
      <c r="C151" s="75" t="s">
        <v>43</v>
      </c>
      <c r="D151" s="66">
        <v>4</v>
      </c>
      <c r="E151" s="85">
        <v>0</v>
      </c>
      <c r="F151" s="85">
        <v>0</v>
      </c>
      <c r="G151" s="85">
        <v>1.7</v>
      </c>
      <c r="H151" s="85">
        <v>0</v>
      </c>
      <c r="I151" s="85">
        <v>0</v>
      </c>
      <c r="J151" s="85">
        <v>1.7</v>
      </c>
    </row>
    <row r="152" spans="2:10" x14ac:dyDescent="0.25">
      <c r="B152" s="62" t="s">
        <v>286</v>
      </c>
      <c r="C152" s="75" t="s">
        <v>43</v>
      </c>
      <c r="D152" s="66">
        <v>5</v>
      </c>
      <c r="E152" s="85">
        <v>0</v>
      </c>
      <c r="F152" s="85">
        <v>0</v>
      </c>
      <c r="G152" s="85">
        <v>1.4</v>
      </c>
      <c r="H152" s="85">
        <v>0</v>
      </c>
      <c r="I152" s="85">
        <v>0</v>
      </c>
      <c r="J152" s="85">
        <v>1.4</v>
      </c>
    </row>
    <row r="153" spans="2:10" x14ac:dyDescent="0.25">
      <c r="B153" s="62" t="s">
        <v>286</v>
      </c>
      <c r="C153" s="75" t="s">
        <v>43</v>
      </c>
      <c r="D153" s="66">
        <v>6</v>
      </c>
      <c r="E153" s="85">
        <v>0</v>
      </c>
      <c r="F153" s="85">
        <v>0</v>
      </c>
      <c r="G153" s="85">
        <v>1.2</v>
      </c>
      <c r="H153" s="85">
        <v>0</v>
      </c>
      <c r="I153" s="85">
        <v>0</v>
      </c>
      <c r="J153" s="85">
        <v>1.2</v>
      </c>
    </row>
    <row r="154" spans="2:10" x14ac:dyDescent="0.25">
      <c r="B154" s="62" t="s">
        <v>286</v>
      </c>
      <c r="C154" s="75" t="s">
        <v>43</v>
      </c>
      <c r="D154" s="66">
        <v>7</v>
      </c>
      <c r="E154" s="85">
        <v>0</v>
      </c>
      <c r="F154" s="85">
        <v>0</v>
      </c>
      <c r="G154" s="85">
        <v>1</v>
      </c>
      <c r="H154" s="85">
        <v>0</v>
      </c>
      <c r="I154" s="85">
        <v>0</v>
      </c>
      <c r="J154" s="85">
        <v>1</v>
      </c>
    </row>
    <row r="155" spans="2:10" x14ac:dyDescent="0.25">
      <c r="B155" s="62" t="s">
        <v>286</v>
      </c>
      <c r="C155" s="75" t="s">
        <v>43</v>
      </c>
      <c r="D155" s="66">
        <v>8</v>
      </c>
      <c r="E155" s="85">
        <v>0</v>
      </c>
      <c r="F155" s="85">
        <v>0</v>
      </c>
      <c r="G155" s="85">
        <v>1</v>
      </c>
      <c r="H155" s="85">
        <v>0</v>
      </c>
      <c r="I155" s="85">
        <v>0</v>
      </c>
      <c r="J155" s="85">
        <v>1</v>
      </c>
    </row>
    <row r="156" spans="2:10" x14ac:dyDescent="0.25">
      <c r="B156" s="62" t="s">
        <v>286</v>
      </c>
      <c r="C156" s="75" t="s">
        <v>43</v>
      </c>
      <c r="D156" s="66">
        <v>9</v>
      </c>
      <c r="E156" s="85">
        <v>0</v>
      </c>
      <c r="F156" s="85">
        <v>0</v>
      </c>
      <c r="G156" s="85">
        <v>0.9</v>
      </c>
      <c r="H156" s="85">
        <v>0</v>
      </c>
      <c r="I156" s="85">
        <v>0</v>
      </c>
      <c r="J156" s="85">
        <v>0.9</v>
      </c>
    </row>
    <row r="157" spans="2:10" ht="15.75" thickBot="1" x14ac:dyDescent="0.3">
      <c r="B157" s="63" t="s">
        <v>286</v>
      </c>
      <c r="C157" s="76" t="s">
        <v>43</v>
      </c>
      <c r="D157" s="67">
        <v>10</v>
      </c>
      <c r="E157" s="86">
        <v>0</v>
      </c>
      <c r="F157" s="86">
        <v>0</v>
      </c>
      <c r="G157" s="86">
        <v>0.9</v>
      </c>
      <c r="H157" s="86">
        <v>0</v>
      </c>
      <c r="I157" s="86">
        <v>0</v>
      </c>
      <c r="J157" s="86">
        <v>0.9</v>
      </c>
    </row>
    <row r="158" spans="2:10" ht="16.5" thickTop="1" thickBot="1" x14ac:dyDescent="0.3">
      <c r="B158" s="93" t="s">
        <v>286</v>
      </c>
      <c r="C158" s="94" t="s">
        <v>43</v>
      </c>
      <c r="D158" s="95" t="s">
        <v>15</v>
      </c>
      <c r="E158" s="96">
        <v>0</v>
      </c>
      <c r="F158" s="96">
        <v>0</v>
      </c>
      <c r="G158" s="96">
        <v>12.200000000000001</v>
      </c>
      <c r="H158" s="96">
        <v>0</v>
      </c>
      <c r="I158" s="96">
        <v>0</v>
      </c>
      <c r="J158" s="96">
        <v>12.200000000000001</v>
      </c>
    </row>
    <row r="159" spans="2:10" ht="15.75" thickTop="1" x14ac:dyDescent="0.25">
      <c r="B159" s="64" t="s">
        <v>287</v>
      </c>
      <c r="C159" s="77" t="s">
        <v>44</v>
      </c>
      <c r="D159" s="68">
        <v>1</v>
      </c>
      <c r="E159" s="87">
        <v>0</v>
      </c>
      <c r="F159" s="87">
        <v>0</v>
      </c>
      <c r="G159" s="87">
        <v>0</v>
      </c>
      <c r="H159" s="87">
        <v>0.75</v>
      </c>
      <c r="I159" s="87">
        <v>0</v>
      </c>
      <c r="J159" s="87">
        <v>0.75</v>
      </c>
    </row>
    <row r="160" spans="2:10" x14ac:dyDescent="0.25">
      <c r="B160" s="62" t="s">
        <v>287</v>
      </c>
      <c r="C160" s="75" t="s">
        <v>44</v>
      </c>
      <c r="D160" s="66">
        <v>2</v>
      </c>
      <c r="E160" s="85">
        <v>0</v>
      </c>
      <c r="F160" s="85">
        <v>0.05</v>
      </c>
      <c r="G160" s="85">
        <v>0</v>
      </c>
      <c r="H160" s="85">
        <v>0.75</v>
      </c>
      <c r="I160" s="85">
        <v>0</v>
      </c>
      <c r="J160" s="85">
        <v>0.8</v>
      </c>
    </row>
    <row r="161" spans="2:10" x14ac:dyDescent="0.25">
      <c r="B161" s="62" t="s">
        <v>287</v>
      </c>
      <c r="C161" s="75" t="s">
        <v>44</v>
      </c>
      <c r="D161" s="66">
        <v>3</v>
      </c>
      <c r="E161" s="85">
        <v>0.5</v>
      </c>
      <c r="F161" s="85">
        <v>0.1</v>
      </c>
      <c r="G161" s="85">
        <v>0</v>
      </c>
      <c r="H161" s="85">
        <v>0.75</v>
      </c>
      <c r="I161" s="85">
        <v>0</v>
      </c>
      <c r="J161" s="85">
        <v>1.35</v>
      </c>
    </row>
    <row r="162" spans="2:10" x14ac:dyDescent="0.25">
      <c r="B162" s="62" t="s">
        <v>287</v>
      </c>
      <c r="C162" s="75" t="s">
        <v>44</v>
      </c>
      <c r="D162" s="66">
        <v>4</v>
      </c>
      <c r="E162" s="85">
        <v>0.5</v>
      </c>
      <c r="F162" s="85">
        <v>0.2</v>
      </c>
      <c r="G162" s="85">
        <v>0</v>
      </c>
      <c r="H162" s="85">
        <v>0.75</v>
      </c>
      <c r="I162" s="85">
        <v>0</v>
      </c>
      <c r="J162" s="85">
        <v>1.45</v>
      </c>
    </row>
    <row r="163" spans="2:10" x14ac:dyDescent="0.25">
      <c r="B163" s="62" t="s">
        <v>287</v>
      </c>
      <c r="C163" s="75" t="s">
        <v>44</v>
      </c>
      <c r="D163" s="66">
        <v>5</v>
      </c>
      <c r="E163" s="85">
        <v>0.5</v>
      </c>
      <c r="F163" s="85">
        <v>0.4</v>
      </c>
      <c r="G163" s="85">
        <v>0</v>
      </c>
      <c r="H163" s="85">
        <v>0.75</v>
      </c>
      <c r="I163" s="85">
        <v>0</v>
      </c>
      <c r="J163" s="85">
        <v>1.65</v>
      </c>
    </row>
    <row r="164" spans="2:10" x14ac:dyDescent="0.25">
      <c r="B164" s="62" t="s">
        <v>287</v>
      </c>
      <c r="C164" s="75" t="s">
        <v>44</v>
      </c>
      <c r="D164" s="66">
        <v>6</v>
      </c>
      <c r="E164" s="85">
        <v>0.5</v>
      </c>
      <c r="F164" s="85">
        <v>0.2</v>
      </c>
      <c r="G164" s="85">
        <v>0</v>
      </c>
      <c r="H164" s="85">
        <v>0.75</v>
      </c>
      <c r="I164" s="85">
        <v>0</v>
      </c>
      <c r="J164" s="85">
        <v>1.45</v>
      </c>
    </row>
    <row r="165" spans="2:10" x14ac:dyDescent="0.25">
      <c r="B165" s="62" t="s">
        <v>287</v>
      </c>
      <c r="C165" s="75" t="s">
        <v>44</v>
      </c>
      <c r="D165" s="66">
        <v>7</v>
      </c>
      <c r="E165" s="85">
        <v>0.5</v>
      </c>
      <c r="F165" s="85">
        <v>0.2</v>
      </c>
      <c r="G165" s="85">
        <v>0</v>
      </c>
      <c r="H165" s="85">
        <v>0.75</v>
      </c>
      <c r="I165" s="85">
        <v>0</v>
      </c>
      <c r="J165" s="85">
        <v>1.45</v>
      </c>
    </row>
    <row r="166" spans="2:10" x14ac:dyDescent="0.25">
      <c r="B166" s="62" t="s">
        <v>287</v>
      </c>
      <c r="C166" s="75" t="s">
        <v>44</v>
      </c>
      <c r="D166" s="66">
        <v>8</v>
      </c>
      <c r="E166" s="85">
        <v>0.5</v>
      </c>
      <c r="F166" s="85">
        <v>0.1</v>
      </c>
      <c r="G166" s="85">
        <v>0</v>
      </c>
      <c r="H166" s="85">
        <v>0.75</v>
      </c>
      <c r="I166" s="85">
        <v>0</v>
      </c>
      <c r="J166" s="85">
        <v>1.35</v>
      </c>
    </row>
    <row r="167" spans="2:10" x14ac:dyDescent="0.25">
      <c r="B167" s="62" t="s">
        <v>287</v>
      </c>
      <c r="C167" s="75" t="s">
        <v>44</v>
      </c>
      <c r="D167" s="66">
        <v>9</v>
      </c>
      <c r="E167" s="85">
        <v>0</v>
      </c>
      <c r="F167" s="85">
        <v>0</v>
      </c>
      <c r="G167" s="85">
        <v>0</v>
      </c>
      <c r="H167" s="85">
        <v>0.75</v>
      </c>
      <c r="I167" s="85">
        <v>0</v>
      </c>
      <c r="J167" s="85">
        <v>0.75</v>
      </c>
    </row>
    <row r="168" spans="2:10" ht="15.75" thickBot="1" x14ac:dyDescent="0.3">
      <c r="B168" s="63" t="s">
        <v>287</v>
      </c>
      <c r="C168" s="76" t="s">
        <v>44</v>
      </c>
      <c r="D168" s="67">
        <v>10</v>
      </c>
      <c r="E168" s="86">
        <v>0</v>
      </c>
      <c r="F168" s="86">
        <v>0</v>
      </c>
      <c r="G168" s="86">
        <v>0</v>
      </c>
      <c r="H168" s="86">
        <v>0.75</v>
      </c>
      <c r="I168" s="86">
        <v>0</v>
      </c>
      <c r="J168" s="86">
        <v>0.75</v>
      </c>
    </row>
    <row r="169" spans="2:10" ht="16.5" thickTop="1" thickBot="1" x14ac:dyDescent="0.3">
      <c r="B169" s="93" t="s">
        <v>287</v>
      </c>
      <c r="C169" s="94" t="s">
        <v>44</v>
      </c>
      <c r="D169" s="95" t="s">
        <v>15</v>
      </c>
      <c r="E169" s="96">
        <v>3</v>
      </c>
      <c r="F169" s="96">
        <v>1.25</v>
      </c>
      <c r="G169" s="96">
        <v>0</v>
      </c>
      <c r="H169" s="96">
        <v>7.5</v>
      </c>
      <c r="I169" s="96">
        <v>0</v>
      </c>
      <c r="J169" s="96">
        <v>11.75</v>
      </c>
    </row>
    <row r="170" spans="2:10" ht="15.75" thickTop="1" x14ac:dyDescent="0.25">
      <c r="B170" s="64" t="s">
        <v>288</v>
      </c>
      <c r="C170" s="77" t="s">
        <v>45</v>
      </c>
      <c r="D170" s="68">
        <v>1</v>
      </c>
      <c r="E170" s="87">
        <v>0</v>
      </c>
      <c r="F170" s="87">
        <v>0</v>
      </c>
      <c r="G170" s="87">
        <v>0.1</v>
      </c>
      <c r="H170" s="87">
        <v>0</v>
      </c>
      <c r="I170" s="87">
        <v>0</v>
      </c>
      <c r="J170" s="87">
        <v>0.1</v>
      </c>
    </row>
    <row r="171" spans="2:10" x14ac:dyDescent="0.25">
      <c r="B171" s="62" t="s">
        <v>288</v>
      </c>
      <c r="C171" s="75" t="s">
        <v>45</v>
      </c>
      <c r="D171" s="66">
        <v>2</v>
      </c>
      <c r="E171" s="85">
        <v>0</v>
      </c>
      <c r="F171" s="85">
        <v>0</v>
      </c>
      <c r="G171" s="85">
        <v>0.4</v>
      </c>
      <c r="H171" s="85">
        <v>0.2</v>
      </c>
      <c r="I171" s="85">
        <v>0</v>
      </c>
      <c r="J171" s="85">
        <v>0.60000000000000009</v>
      </c>
    </row>
    <row r="172" spans="2:10" x14ac:dyDescent="0.25">
      <c r="B172" s="62" t="s">
        <v>288</v>
      </c>
      <c r="C172" s="75" t="s">
        <v>45</v>
      </c>
      <c r="D172" s="66">
        <v>3</v>
      </c>
      <c r="E172" s="85">
        <v>0</v>
      </c>
      <c r="F172" s="85">
        <v>0</v>
      </c>
      <c r="G172" s="85">
        <v>0.4</v>
      </c>
      <c r="H172" s="85">
        <v>0</v>
      </c>
      <c r="I172" s="85">
        <v>0</v>
      </c>
      <c r="J172" s="85">
        <v>0.4</v>
      </c>
    </row>
    <row r="173" spans="2:10" x14ac:dyDescent="0.25">
      <c r="B173" s="62" t="s">
        <v>288</v>
      </c>
      <c r="C173" s="75" t="s">
        <v>45</v>
      </c>
      <c r="D173" s="66">
        <v>4</v>
      </c>
      <c r="E173" s="85">
        <v>0</v>
      </c>
      <c r="F173" s="85">
        <v>0</v>
      </c>
      <c r="G173" s="85">
        <v>0.4</v>
      </c>
      <c r="H173" s="85">
        <v>0</v>
      </c>
      <c r="I173" s="85">
        <v>0</v>
      </c>
      <c r="J173" s="85">
        <v>0.4</v>
      </c>
    </row>
    <row r="174" spans="2:10" x14ac:dyDescent="0.25">
      <c r="B174" s="62" t="s">
        <v>288</v>
      </c>
      <c r="C174" s="75" t="s">
        <v>45</v>
      </c>
      <c r="D174" s="66">
        <v>5</v>
      </c>
      <c r="E174" s="85">
        <v>0</v>
      </c>
      <c r="F174" s="85">
        <v>0</v>
      </c>
      <c r="G174" s="85">
        <v>0.6</v>
      </c>
      <c r="H174" s="85">
        <v>0.2</v>
      </c>
      <c r="I174" s="85">
        <v>0</v>
      </c>
      <c r="J174" s="85">
        <v>0.8</v>
      </c>
    </row>
    <row r="175" spans="2:10" x14ac:dyDescent="0.25">
      <c r="B175" s="62" t="s">
        <v>288</v>
      </c>
      <c r="C175" s="75" t="s">
        <v>45</v>
      </c>
      <c r="D175" s="66">
        <v>6</v>
      </c>
      <c r="E175" s="85">
        <v>0</v>
      </c>
      <c r="F175" s="85">
        <v>0</v>
      </c>
      <c r="G175" s="85">
        <v>0.6</v>
      </c>
      <c r="H175" s="85">
        <v>0</v>
      </c>
      <c r="I175" s="85">
        <v>0</v>
      </c>
      <c r="J175" s="85">
        <v>0.6</v>
      </c>
    </row>
    <row r="176" spans="2:10" x14ac:dyDescent="0.25">
      <c r="B176" s="62" t="s">
        <v>288</v>
      </c>
      <c r="C176" s="75" t="s">
        <v>45</v>
      </c>
      <c r="D176" s="66">
        <v>7</v>
      </c>
      <c r="E176" s="85">
        <v>0</v>
      </c>
      <c r="F176" s="85">
        <v>0</v>
      </c>
      <c r="G176" s="85">
        <v>0.60000000000000009</v>
      </c>
      <c r="H176" s="85">
        <v>0</v>
      </c>
      <c r="I176" s="85">
        <v>0</v>
      </c>
      <c r="J176" s="85">
        <v>0.60000000000000009</v>
      </c>
    </row>
    <row r="177" spans="2:10" x14ac:dyDescent="0.25">
      <c r="B177" s="62" t="s">
        <v>288</v>
      </c>
      <c r="C177" s="75" t="s">
        <v>45</v>
      </c>
      <c r="D177" s="66">
        <v>8</v>
      </c>
      <c r="E177" s="85">
        <v>0</v>
      </c>
      <c r="F177" s="85">
        <v>0</v>
      </c>
      <c r="G177" s="85">
        <v>0.60000000000000009</v>
      </c>
      <c r="H177" s="85">
        <v>0</v>
      </c>
      <c r="I177" s="85">
        <v>0</v>
      </c>
      <c r="J177" s="85">
        <v>0.60000000000000009</v>
      </c>
    </row>
    <row r="178" spans="2:10" x14ac:dyDescent="0.25">
      <c r="B178" s="62" t="s">
        <v>288</v>
      </c>
      <c r="C178" s="75" t="s">
        <v>45</v>
      </c>
      <c r="D178" s="66">
        <v>9</v>
      </c>
      <c r="E178" s="85">
        <v>0</v>
      </c>
      <c r="F178" s="85">
        <v>0</v>
      </c>
      <c r="G178" s="85">
        <v>0.30000000000000004</v>
      </c>
      <c r="H178" s="85">
        <v>0</v>
      </c>
      <c r="I178" s="85">
        <v>0</v>
      </c>
      <c r="J178" s="85">
        <v>0.30000000000000004</v>
      </c>
    </row>
    <row r="179" spans="2:10" ht="15.75" thickBot="1" x14ac:dyDescent="0.3">
      <c r="B179" s="63" t="s">
        <v>288</v>
      </c>
      <c r="C179" s="76" t="s">
        <v>45</v>
      </c>
      <c r="D179" s="67">
        <v>10</v>
      </c>
      <c r="E179" s="86">
        <v>0</v>
      </c>
      <c r="F179" s="86">
        <v>0</v>
      </c>
      <c r="G179" s="86">
        <v>0.30000000000000004</v>
      </c>
      <c r="H179" s="86">
        <v>0</v>
      </c>
      <c r="I179" s="86">
        <v>0</v>
      </c>
      <c r="J179" s="86">
        <v>0.30000000000000004</v>
      </c>
    </row>
    <row r="180" spans="2:10" ht="16.5" thickTop="1" thickBot="1" x14ac:dyDescent="0.3">
      <c r="B180" s="109" t="s">
        <v>288</v>
      </c>
      <c r="C180" s="110" t="s">
        <v>45</v>
      </c>
      <c r="D180" s="111" t="s">
        <v>15</v>
      </c>
      <c r="E180" s="112">
        <v>0</v>
      </c>
      <c r="F180" s="112">
        <v>0</v>
      </c>
      <c r="G180" s="112">
        <v>4.3</v>
      </c>
      <c r="H180" s="112">
        <v>0.4</v>
      </c>
      <c r="I180" s="112">
        <v>0</v>
      </c>
      <c r="J180" s="112">
        <v>4.6999999999999993</v>
      </c>
    </row>
    <row r="181" spans="2:10" x14ac:dyDescent="0.25">
      <c r="E181" s="125">
        <f t="shared" ref="E181:J181" si="0">SUM(E5:E180)/2</f>
        <v>53.414999999999985</v>
      </c>
      <c r="F181" s="125">
        <f t="shared" si="0"/>
        <v>18.190000000000001</v>
      </c>
      <c r="G181" s="125">
        <f t="shared" si="0"/>
        <v>129.71499999999995</v>
      </c>
      <c r="H181" s="125">
        <f t="shared" si="0"/>
        <v>7.8999999999999995</v>
      </c>
      <c r="I181" s="125">
        <f t="shared" si="0"/>
        <v>22.18</v>
      </c>
      <c r="J181" s="125">
        <f t="shared" si="0"/>
        <v>231.40000000000003</v>
      </c>
    </row>
    <row r="182" spans="2:10" x14ac:dyDescent="0.25">
      <c r="B182" s="58" t="s">
        <v>83</v>
      </c>
      <c r="C182" s="74" t="s">
        <v>81</v>
      </c>
      <c r="D182" s="83" t="s">
        <v>79</v>
      </c>
      <c r="E182" s="84" t="s">
        <v>5</v>
      </c>
      <c r="F182" s="84" t="s">
        <v>11</v>
      </c>
      <c r="G182" s="84" t="s">
        <v>80</v>
      </c>
      <c r="H182" s="84" t="s">
        <v>12</v>
      </c>
      <c r="I182" s="84" t="s">
        <v>3</v>
      </c>
    </row>
    <row r="183" spans="2:10" x14ac:dyDescent="0.25">
      <c r="B183" s="57" t="s">
        <v>84</v>
      </c>
      <c r="C183" s="79" t="s">
        <v>87</v>
      </c>
      <c r="D183" s="70">
        <v>1</v>
      </c>
      <c r="E183" s="89">
        <v>2.6</v>
      </c>
      <c r="F183" s="89">
        <v>0.57499999999999996</v>
      </c>
      <c r="G183" s="89">
        <v>6.6000000000000005</v>
      </c>
      <c r="H183" s="89">
        <v>0</v>
      </c>
      <c r="I183" s="89">
        <v>0.1</v>
      </c>
    </row>
    <row r="184" spans="2:10" x14ac:dyDescent="0.25">
      <c r="B184" s="57" t="str">
        <f>B183</f>
        <v>MT</v>
      </c>
      <c r="C184" s="79" t="s">
        <v>87</v>
      </c>
      <c r="D184" s="70">
        <v>2</v>
      </c>
      <c r="E184" s="89">
        <v>3.2</v>
      </c>
      <c r="F184" s="89">
        <v>0.47499999999999998</v>
      </c>
      <c r="G184" s="89">
        <v>9</v>
      </c>
      <c r="H184" s="89">
        <v>0</v>
      </c>
      <c r="I184" s="89">
        <v>0.1</v>
      </c>
    </row>
    <row r="185" spans="2:10" x14ac:dyDescent="0.25">
      <c r="B185" s="57" t="str">
        <f t="shared" ref="B185:B192" si="1">B184</f>
        <v>MT</v>
      </c>
      <c r="C185" s="79" t="s">
        <v>87</v>
      </c>
      <c r="D185" s="70">
        <v>3</v>
      </c>
      <c r="E185" s="89">
        <v>3.8</v>
      </c>
      <c r="F185" s="89">
        <v>0.45</v>
      </c>
      <c r="G185" s="89">
        <v>8.1999999999999993</v>
      </c>
      <c r="H185" s="89">
        <v>0</v>
      </c>
      <c r="I185" s="89">
        <v>0.1</v>
      </c>
    </row>
    <row r="186" spans="2:10" x14ac:dyDescent="0.25">
      <c r="B186" s="57" t="str">
        <f t="shared" si="1"/>
        <v>MT</v>
      </c>
      <c r="C186" s="79" t="s">
        <v>87</v>
      </c>
      <c r="D186" s="70">
        <v>4</v>
      </c>
      <c r="E186" s="89">
        <v>2.7</v>
      </c>
      <c r="F186" s="89">
        <v>0.79999999999999993</v>
      </c>
      <c r="G186" s="89">
        <v>7.6</v>
      </c>
      <c r="H186" s="89">
        <v>0</v>
      </c>
      <c r="I186" s="89">
        <v>0.1</v>
      </c>
    </row>
    <row r="187" spans="2:10" x14ac:dyDescent="0.25">
      <c r="B187" s="57" t="str">
        <f t="shared" si="1"/>
        <v>MT</v>
      </c>
      <c r="C187" s="79" t="s">
        <v>87</v>
      </c>
      <c r="D187" s="70">
        <v>5</v>
      </c>
      <c r="E187" s="89">
        <v>2.8999999999999995</v>
      </c>
      <c r="F187" s="89">
        <v>1</v>
      </c>
      <c r="G187" s="89">
        <v>6.3999999999999986</v>
      </c>
      <c r="H187" s="89">
        <v>0</v>
      </c>
      <c r="I187" s="89">
        <v>0.1</v>
      </c>
    </row>
    <row r="188" spans="2:10" x14ac:dyDescent="0.25">
      <c r="B188" s="57" t="str">
        <f t="shared" si="1"/>
        <v>MT</v>
      </c>
      <c r="C188" s="79" t="s">
        <v>87</v>
      </c>
      <c r="D188" s="70">
        <v>6</v>
      </c>
      <c r="E188" s="89">
        <v>3</v>
      </c>
      <c r="F188" s="89">
        <v>1.05</v>
      </c>
      <c r="G188" s="89">
        <v>7.3999999999999986</v>
      </c>
      <c r="H188" s="89">
        <v>0</v>
      </c>
      <c r="I188" s="89">
        <v>0.1</v>
      </c>
    </row>
    <row r="189" spans="2:10" x14ac:dyDescent="0.25">
      <c r="B189" s="57" t="str">
        <f t="shared" si="1"/>
        <v>MT</v>
      </c>
      <c r="C189" s="79" t="s">
        <v>87</v>
      </c>
      <c r="D189" s="70">
        <v>7</v>
      </c>
      <c r="E189" s="89">
        <v>3.5</v>
      </c>
      <c r="F189" s="89">
        <v>0.60000000000000009</v>
      </c>
      <c r="G189" s="89">
        <v>8.2999999999999989</v>
      </c>
      <c r="H189" s="89">
        <v>0</v>
      </c>
      <c r="I189" s="89">
        <v>0.1</v>
      </c>
    </row>
    <row r="190" spans="2:10" x14ac:dyDescent="0.25">
      <c r="B190" s="57" t="str">
        <f t="shared" si="1"/>
        <v>MT</v>
      </c>
      <c r="C190" s="79" t="s">
        <v>87</v>
      </c>
      <c r="D190" s="70">
        <v>8</v>
      </c>
      <c r="E190" s="89">
        <v>2.6</v>
      </c>
      <c r="F190" s="89">
        <v>0.2</v>
      </c>
      <c r="G190" s="89">
        <v>5</v>
      </c>
      <c r="H190" s="89">
        <v>0</v>
      </c>
      <c r="I190" s="89">
        <v>0.1</v>
      </c>
    </row>
    <row r="191" spans="2:10" x14ac:dyDescent="0.25">
      <c r="B191" s="57" t="str">
        <f t="shared" si="1"/>
        <v>MT</v>
      </c>
      <c r="C191" s="79" t="s">
        <v>87</v>
      </c>
      <c r="D191" s="70">
        <v>9</v>
      </c>
      <c r="E191" s="89">
        <v>1.6</v>
      </c>
      <c r="F191" s="89">
        <v>0</v>
      </c>
      <c r="G191" s="89">
        <v>0.2</v>
      </c>
      <c r="H191" s="89">
        <v>0</v>
      </c>
      <c r="I191" s="89">
        <v>0.1</v>
      </c>
    </row>
    <row r="192" spans="2:10" ht="15.75" thickBot="1" x14ac:dyDescent="0.3">
      <c r="B192" s="113" t="str">
        <f t="shared" si="1"/>
        <v>MT</v>
      </c>
      <c r="C192" s="114" t="s">
        <v>87</v>
      </c>
      <c r="D192" s="116">
        <v>10</v>
      </c>
      <c r="E192" s="117">
        <v>1.1000000000000001</v>
      </c>
      <c r="F192" s="117">
        <v>0</v>
      </c>
      <c r="G192" s="117">
        <v>0.2</v>
      </c>
      <c r="H192" s="117">
        <v>0</v>
      </c>
      <c r="I192" s="117">
        <v>0.1</v>
      </c>
    </row>
    <row r="193" spans="2:11" x14ac:dyDescent="0.25">
      <c r="B193" s="59" t="s">
        <v>85</v>
      </c>
      <c r="C193" s="115" t="s">
        <v>88</v>
      </c>
      <c r="D193" s="69">
        <v>1</v>
      </c>
      <c r="E193" s="88">
        <v>2.0700000000000003</v>
      </c>
      <c r="F193" s="88">
        <v>0.39500000000000002</v>
      </c>
      <c r="G193" s="88">
        <v>4.87</v>
      </c>
      <c r="H193" s="88">
        <v>0</v>
      </c>
      <c r="I193" s="88">
        <v>0.14000000000000001</v>
      </c>
      <c r="K193" s="118"/>
    </row>
    <row r="194" spans="2:11" x14ac:dyDescent="0.25">
      <c r="B194" s="57" t="str">
        <f>B193</f>
        <v>ET</v>
      </c>
      <c r="C194" s="79" t="str">
        <f>C193</f>
        <v>Electronic Technlogy</v>
      </c>
      <c r="D194" s="70">
        <v>2</v>
      </c>
      <c r="E194" s="89">
        <v>2.84</v>
      </c>
      <c r="F194" s="89">
        <v>0.39</v>
      </c>
      <c r="G194" s="89">
        <v>5.1400000000000006</v>
      </c>
      <c r="H194" s="89">
        <v>0</v>
      </c>
      <c r="I194" s="89">
        <v>0.18</v>
      </c>
      <c r="K194" s="118"/>
    </row>
    <row r="195" spans="2:11" x14ac:dyDescent="0.25">
      <c r="B195" s="57" t="str">
        <f t="shared" ref="B195:C202" si="2">B194</f>
        <v>ET</v>
      </c>
      <c r="C195" s="79" t="str">
        <f t="shared" si="2"/>
        <v>Electronic Technlogy</v>
      </c>
      <c r="D195" s="70">
        <v>3</v>
      </c>
      <c r="E195" s="89">
        <v>2.91</v>
      </c>
      <c r="F195" s="89">
        <v>0.92</v>
      </c>
      <c r="G195" s="89">
        <v>6.41</v>
      </c>
      <c r="H195" s="89">
        <v>0</v>
      </c>
      <c r="I195" s="89">
        <v>2.2199999999999998</v>
      </c>
      <c r="K195" s="118"/>
    </row>
    <row r="196" spans="2:11" x14ac:dyDescent="0.25">
      <c r="B196" s="57" t="str">
        <f t="shared" si="2"/>
        <v>ET</v>
      </c>
      <c r="C196" s="79" t="str">
        <f t="shared" si="2"/>
        <v>Electronic Technlogy</v>
      </c>
      <c r="D196" s="70">
        <v>4</v>
      </c>
      <c r="E196" s="89">
        <v>2.645</v>
      </c>
      <c r="F196" s="89">
        <v>1.73</v>
      </c>
      <c r="G196" s="89">
        <v>6.8450000000000006</v>
      </c>
      <c r="H196" s="89">
        <v>0</v>
      </c>
      <c r="I196" s="89">
        <v>2.64</v>
      </c>
      <c r="K196" s="118"/>
    </row>
    <row r="197" spans="2:11" x14ac:dyDescent="0.25">
      <c r="B197" s="57" t="str">
        <f t="shared" si="2"/>
        <v>ET</v>
      </c>
      <c r="C197" s="79" t="str">
        <f t="shared" si="2"/>
        <v>Electronic Technlogy</v>
      </c>
      <c r="D197" s="70">
        <v>5</v>
      </c>
      <c r="E197" s="89">
        <v>2.4449999999999998</v>
      </c>
      <c r="F197" s="89">
        <v>1.0549999999999999</v>
      </c>
      <c r="G197" s="89">
        <v>6.7449999999999992</v>
      </c>
      <c r="H197" s="89">
        <v>0</v>
      </c>
      <c r="I197" s="89">
        <v>2.64</v>
      </c>
      <c r="K197" s="118"/>
    </row>
    <row r="198" spans="2:11" x14ac:dyDescent="0.25">
      <c r="B198" s="57" t="str">
        <f t="shared" si="2"/>
        <v>ET</v>
      </c>
      <c r="C198" s="79" t="str">
        <f t="shared" si="2"/>
        <v>Electronic Technlogy</v>
      </c>
      <c r="D198" s="70">
        <v>6</v>
      </c>
      <c r="E198" s="89">
        <v>2.4449999999999998</v>
      </c>
      <c r="F198" s="89">
        <v>1.145</v>
      </c>
      <c r="G198" s="89">
        <v>4.9449999999999994</v>
      </c>
      <c r="H198" s="89">
        <v>0</v>
      </c>
      <c r="I198" s="89">
        <v>2.64</v>
      </c>
      <c r="K198" s="118"/>
    </row>
    <row r="199" spans="2:11" x14ac:dyDescent="0.25">
      <c r="B199" s="57" t="str">
        <f t="shared" si="2"/>
        <v>ET</v>
      </c>
      <c r="C199" s="79" t="str">
        <f t="shared" si="2"/>
        <v>Electronic Technlogy</v>
      </c>
      <c r="D199" s="70">
        <v>7</v>
      </c>
      <c r="E199" s="89">
        <v>1.9449999999999998</v>
      </c>
      <c r="F199" s="89">
        <v>0.94500000000000006</v>
      </c>
      <c r="G199" s="89">
        <v>4.5449999999999999</v>
      </c>
      <c r="H199" s="89">
        <v>0</v>
      </c>
      <c r="I199" s="89">
        <v>2.64</v>
      </c>
      <c r="K199" s="118"/>
    </row>
    <row r="200" spans="2:11" x14ac:dyDescent="0.25">
      <c r="B200" s="57" t="str">
        <f t="shared" si="2"/>
        <v>ET</v>
      </c>
      <c r="C200" s="79" t="str">
        <f t="shared" si="2"/>
        <v>Electronic Technlogy</v>
      </c>
      <c r="D200" s="70">
        <v>8</v>
      </c>
      <c r="E200" s="89">
        <v>1.63</v>
      </c>
      <c r="F200" s="89">
        <v>0.92999999999999994</v>
      </c>
      <c r="G200" s="89">
        <v>2.4299999999999997</v>
      </c>
      <c r="H200" s="89">
        <v>0</v>
      </c>
      <c r="I200" s="89">
        <v>2.46</v>
      </c>
      <c r="K200" s="118"/>
    </row>
    <row r="201" spans="2:11" x14ac:dyDescent="0.25">
      <c r="B201" s="57" t="str">
        <f t="shared" si="2"/>
        <v>ET</v>
      </c>
      <c r="C201" s="79" t="str">
        <f t="shared" si="2"/>
        <v>Electronic Technlogy</v>
      </c>
      <c r="D201" s="70">
        <v>9</v>
      </c>
      <c r="E201" s="89">
        <v>1.21</v>
      </c>
      <c r="F201" s="89">
        <v>0.76</v>
      </c>
      <c r="G201" s="89">
        <v>2.0099999999999998</v>
      </c>
      <c r="H201" s="89">
        <v>0</v>
      </c>
      <c r="I201" s="89">
        <v>2.2199999999999998</v>
      </c>
      <c r="K201" s="118"/>
    </row>
    <row r="202" spans="2:11" ht="15.75" thickBot="1" x14ac:dyDescent="0.3">
      <c r="B202" s="113" t="str">
        <f t="shared" si="2"/>
        <v>ET</v>
      </c>
      <c r="C202" s="114" t="str">
        <f t="shared" si="2"/>
        <v>Electronic Technlogy</v>
      </c>
      <c r="D202" s="116">
        <v>10</v>
      </c>
      <c r="E202" s="117">
        <v>1.07</v>
      </c>
      <c r="F202" s="117">
        <v>1.02</v>
      </c>
      <c r="G202" s="117">
        <v>1.77</v>
      </c>
      <c r="H202" s="117">
        <v>0</v>
      </c>
      <c r="I202" s="117">
        <v>2.14</v>
      </c>
      <c r="K202" s="118"/>
    </row>
    <row r="203" spans="2:11" x14ac:dyDescent="0.25">
      <c r="B203" s="59" t="s">
        <v>86</v>
      </c>
      <c r="C203" s="115" t="s">
        <v>89</v>
      </c>
      <c r="D203" s="69">
        <v>1</v>
      </c>
      <c r="E203" s="88">
        <v>3.5000000000000003E-2</v>
      </c>
      <c r="F203" s="88">
        <v>0.17</v>
      </c>
      <c r="G203" s="88">
        <v>1.6350000000000002</v>
      </c>
      <c r="H203" s="88">
        <v>0.75</v>
      </c>
      <c r="I203" s="88">
        <v>0.02</v>
      </c>
      <c r="K203" s="118"/>
    </row>
    <row r="204" spans="2:11" x14ac:dyDescent="0.25">
      <c r="B204" s="57" t="str">
        <f>B203</f>
        <v>CT</v>
      </c>
      <c r="C204" s="79" t="str">
        <f>C203</f>
        <v>Computer Technlogy</v>
      </c>
      <c r="D204" s="70">
        <v>2</v>
      </c>
      <c r="E204" s="89">
        <v>7.0000000000000007E-2</v>
      </c>
      <c r="F204" s="89">
        <v>0.18</v>
      </c>
      <c r="G204" s="89">
        <v>3.07</v>
      </c>
      <c r="H204" s="89">
        <v>0.95</v>
      </c>
      <c r="I204" s="89">
        <v>0.04</v>
      </c>
      <c r="K204" s="118"/>
    </row>
    <row r="205" spans="2:11" x14ac:dyDescent="0.25">
      <c r="B205" s="57" t="str">
        <f t="shared" ref="B205:C212" si="3">B204</f>
        <v>CT</v>
      </c>
      <c r="C205" s="79" t="str">
        <f t="shared" si="3"/>
        <v>Computer Technlogy</v>
      </c>
      <c r="D205" s="70">
        <v>3</v>
      </c>
      <c r="E205" s="89">
        <v>0.60499999999999998</v>
      </c>
      <c r="F205" s="89">
        <v>0.29000000000000004</v>
      </c>
      <c r="G205" s="89">
        <v>2.9049999999999998</v>
      </c>
      <c r="H205" s="89">
        <v>0.75</v>
      </c>
      <c r="I205" s="89">
        <v>0.06</v>
      </c>
      <c r="K205" s="118"/>
    </row>
    <row r="206" spans="2:11" x14ac:dyDescent="0.25">
      <c r="B206" s="57" t="str">
        <f t="shared" si="3"/>
        <v>CT</v>
      </c>
      <c r="C206" s="79" t="str">
        <f t="shared" si="3"/>
        <v>Computer Technlogy</v>
      </c>
      <c r="D206" s="70">
        <v>4</v>
      </c>
      <c r="E206" s="89">
        <v>0.81499999999999995</v>
      </c>
      <c r="F206" s="89">
        <v>0.4</v>
      </c>
      <c r="G206" s="89">
        <v>3.1149999999999998</v>
      </c>
      <c r="H206" s="89">
        <v>0.75</v>
      </c>
      <c r="I206" s="89">
        <v>0.18</v>
      </c>
      <c r="K206" s="118"/>
    </row>
    <row r="207" spans="2:11" x14ac:dyDescent="0.25">
      <c r="B207" s="57" t="str">
        <f t="shared" si="3"/>
        <v>CT</v>
      </c>
      <c r="C207" s="79" t="str">
        <f t="shared" si="3"/>
        <v>Computer Technlogy</v>
      </c>
      <c r="D207" s="70">
        <v>5</v>
      </c>
      <c r="E207" s="89">
        <v>0.81499999999999995</v>
      </c>
      <c r="F207" s="89">
        <v>0.65</v>
      </c>
      <c r="G207" s="89">
        <v>2.915</v>
      </c>
      <c r="H207" s="89">
        <v>0.95</v>
      </c>
      <c r="I207" s="89">
        <v>0.18</v>
      </c>
      <c r="K207" s="118"/>
    </row>
    <row r="208" spans="2:11" x14ac:dyDescent="0.25">
      <c r="B208" s="57" t="str">
        <f t="shared" si="3"/>
        <v>CT</v>
      </c>
      <c r="C208" s="79" t="str">
        <f t="shared" si="3"/>
        <v>Computer Technlogy</v>
      </c>
      <c r="D208" s="70">
        <v>6</v>
      </c>
      <c r="E208" s="89">
        <v>0.81499999999999995</v>
      </c>
      <c r="F208" s="89">
        <v>0.45</v>
      </c>
      <c r="G208" s="89">
        <v>2.7150000000000003</v>
      </c>
      <c r="H208" s="89">
        <v>0.75</v>
      </c>
      <c r="I208" s="89">
        <v>0.18</v>
      </c>
      <c r="K208" s="118"/>
    </row>
    <row r="209" spans="2:11" x14ac:dyDescent="0.25">
      <c r="B209" s="57" t="str">
        <f t="shared" si="3"/>
        <v>CT</v>
      </c>
      <c r="C209" s="79" t="str">
        <f t="shared" si="3"/>
        <v>Computer Technlogy</v>
      </c>
      <c r="D209" s="70">
        <v>7</v>
      </c>
      <c r="E209" s="89">
        <v>0.81499999999999995</v>
      </c>
      <c r="F209" s="89">
        <v>0.4</v>
      </c>
      <c r="G209" s="89">
        <v>2.5150000000000001</v>
      </c>
      <c r="H209" s="89">
        <v>0.75</v>
      </c>
      <c r="I209" s="89">
        <v>0.18</v>
      </c>
      <c r="K209" s="118"/>
    </row>
    <row r="210" spans="2:11" x14ac:dyDescent="0.25">
      <c r="B210" s="57" t="str">
        <f t="shared" si="3"/>
        <v>CT</v>
      </c>
      <c r="C210" s="79" t="str">
        <f t="shared" si="3"/>
        <v>Computer Technlogy</v>
      </c>
      <c r="D210" s="70">
        <v>8</v>
      </c>
      <c r="E210" s="89">
        <v>0.81499999999999995</v>
      </c>
      <c r="F210" s="89">
        <v>0.39</v>
      </c>
      <c r="G210" s="89">
        <v>2.5150000000000001</v>
      </c>
      <c r="H210" s="89">
        <v>0.75</v>
      </c>
      <c r="I210" s="89">
        <v>0.18</v>
      </c>
      <c r="K210" s="118"/>
    </row>
    <row r="211" spans="2:11" x14ac:dyDescent="0.25">
      <c r="B211" s="57" t="str">
        <f t="shared" si="3"/>
        <v>CT</v>
      </c>
      <c r="C211" s="79" t="str">
        <f t="shared" si="3"/>
        <v>Computer Technlogy</v>
      </c>
      <c r="D211" s="70">
        <v>9</v>
      </c>
      <c r="E211" s="89">
        <v>0.21</v>
      </c>
      <c r="F211" s="89">
        <v>0.26</v>
      </c>
      <c r="G211" s="89">
        <v>2.0099999999999998</v>
      </c>
      <c r="H211" s="89">
        <v>0.75</v>
      </c>
      <c r="I211" s="89">
        <v>0.12</v>
      </c>
      <c r="K211" s="118"/>
    </row>
    <row r="212" spans="2:11" ht="15.75" thickBot="1" x14ac:dyDescent="0.3">
      <c r="B212" s="113" t="str">
        <f t="shared" si="3"/>
        <v>CT</v>
      </c>
      <c r="C212" s="114" t="str">
        <f t="shared" si="3"/>
        <v>Computer Technlogy</v>
      </c>
      <c r="D212" s="116">
        <v>10</v>
      </c>
      <c r="E212" s="117">
        <v>0.21</v>
      </c>
      <c r="F212" s="117">
        <v>0.56000000000000005</v>
      </c>
      <c r="G212" s="117">
        <v>1.7100000000000002</v>
      </c>
      <c r="H212" s="117">
        <v>0.75</v>
      </c>
      <c r="I212" s="117">
        <v>0.12</v>
      </c>
      <c r="K212" s="1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F631-8272-4E8C-8F9E-49E782407855}">
  <sheetPr codeName="Sheet1"/>
  <dimension ref="A1"/>
  <sheetViews>
    <sheetView tabSelected="1" topLeftCell="A12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NetFelix</vt:lpstr>
      <vt:lpstr>ALICE</vt:lpstr>
      <vt:lpstr>ATLAS</vt:lpstr>
      <vt:lpstr>LHCb</vt:lpstr>
      <vt:lpstr>PDP</vt:lpstr>
      <vt:lpstr>R&amp;D</vt:lpstr>
      <vt:lpstr>TecProfiles</vt:lpstr>
      <vt:lpstr>SummaryTables</vt:lpstr>
      <vt:lpstr>SummaryGraphs</vt:lpstr>
      <vt:lpstr>LHCb!Print_Area</vt:lpstr>
      <vt:lpstr>NetFelix!Print_Area</vt:lpstr>
      <vt:lpstr>PDP!Print_Area</vt:lpstr>
      <vt:lpstr>'R&amp;D'!Print_Area</vt:lpstr>
      <vt:lpstr>NetFelix!tec_fty</vt:lpstr>
      <vt:lpstr>PDP!tec_fty</vt:lpstr>
      <vt:lpstr>'R&amp;D'!tec_fty</vt:lpstr>
      <vt:lpstr>tec_fty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Pellegrino</dc:creator>
  <cp:lastModifiedBy>Antonio Pellegrino</cp:lastModifiedBy>
  <cp:lastPrinted>2026-01-25T16:19:35Z</cp:lastPrinted>
  <dcterms:created xsi:type="dcterms:W3CDTF">2024-05-16T16:21:15Z</dcterms:created>
  <dcterms:modified xsi:type="dcterms:W3CDTF">2026-02-03T23:50:18Z</dcterms:modified>
</cp:coreProperties>
</file>