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docs\Nikhef_Proposals\Roadmap2024\FASTTRACK\"/>
    </mc:Choice>
  </mc:AlternateContent>
  <xr:revisionPtr revIDLastSave="0" documentId="13_ncr:1_{08E9E1F1-7886-4D7C-B3D7-A0C210639426}" xr6:coauthVersionLast="47" xr6:coauthVersionMax="47" xr10:uidLastSave="{00000000-0000-0000-0000-000000000000}"/>
  <bookViews>
    <workbookView xWindow="-120" yWindow="-120" windowWidth="29040" windowHeight="15840" activeTab="1" xr2:uid="{00000000-000D-0000-FFFF-FFFF00000000}"/>
  </bookViews>
  <sheets>
    <sheet name="Instructions" sheetId="5" r:id="rId1"/>
    <sheet name="1. Project budget" sheetId="1" r:id="rId2"/>
    <sheet name="2. Total 10 year budget " sheetId="2" r:id="rId3"/>
    <sheet name="HOT 2.2 2024 Tariffs" sheetId="8" r:id="rId4"/>
  </sheets>
  <externalReferences>
    <externalReference r:id="rId5"/>
  </externalReferences>
  <definedNames>
    <definedName name="_Hlk160704951" localSheetId="0">Instructions!$A$20</definedName>
    <definedName name="_Hlk160705020" localSheetId="0">Instructions!$A$30</definedName>
    <definedName name="_xlnm.Print_Area" localSheetId="3">'HOT 2.2 2024 Tariffs'!$A$1:$U$36</definedName>
    <definedName name="BR.totaal">'[1]1. Begroting'!#REF!</definedName>
    <definedName name="Co.finan.Natura">'[1]1. Begroting'!$I$57</definedName>
    <definedName name="Co.finan.Waarde">'[1]1. Begroting'!$I$57</definedName>
    <definedName name="IK.totaal">'[1]1. Begroting'!#REF!</definedName>
    <definedName name="inst.groep.1">#REF!</definedName>
    <definedName name="inst.groep.2">#REF!</definedName>
    <definedName name="inst.groep.3">#REF!</definedName>
    <definedName name="inst.groep.4">#REF!</definedName>
    <definedName name="inst.groep.5">#REF!</definedName>
    <definedName name="MK.totaal">'[1]1. Begroting'!#REF!</definedName>
    <definedName name="Naam.groep.1">#REF!</definedName>
    <definedName name="Naam.groep.2">#REF!</definedName>
    <definedName name="Naam.groep.3">#REF!</definedName>
    <definedName name="Naam.groep.4">#REF!</definedName>
    <definedName name="Naam.groep.5">#REF!</definedName>
    <definedName name="PK.Totaal">'[1]1. Begroting'!$I$28</definedName>
    <definedName name="Toew.BR">'[1]1. Begroting'!$I$35</definedName>
    <definedName name="Toew.IK">'[1]1. Begroting'!$I$37</definedName>
    <definedName name="Toew.MK">'[1]1. Begroting'!$I$33</definedName>
    <definedName name="Totaal.aangevraagd">'[1]1. Begroting'!$I$5</definedName>
    <definedName name="Totaal.cofinan">'[1]1. Begroting'!#REF!</definedName>
    <definedName name="Totaal.cofinanciering">'[1]1. Begroting'!$I$12</definedName>
    <definedName name="Totaal.groep.1">#REF!</definedName>
    <definedName name="Totaal.groep.2">#REF!</definedName>
    <definedName name="Totaal.H.groep.1">#REF!</definedName>
    <definedName name="Totaal.H.groep.3">#REF!</definedName>
    <definedName name="Totaal.H.groep.4">#REF!</definedName>
    <definedName name="Totaal.H.groep.5">#REF!</definedName>
    <definedName name="Totaal.kredieten">'[1]1. Begroting'!#REF!</definedName>
    <definedName name="Totaal.Personeel">'[1]1. Begroting'!#REF!</definedName>
    <definedName name="Totaal.projectkosten">'[1]1. Begroting'!$I$6</definedName>
    <definedName name="Totaal.TLV.STW">'[1]1. Begroting'!$I$7</definedName>
    <definedName name="Totaal.V.groep.1">#REF!</definedName>
    <definedName name="Totaal.V.groep.2">#REF!</definedName>
    <definedName name="Totaal.V.groep.3">#REF!</definedName>
    <definedName name="Totaal.V.groep.4">#REF!</definedName>
    <definedName name="Totaal.V.groep.5">#REF!</definedName>
    <definedName name="Voortz.BR">'[1]1. Begroting'!#REF!</definedName>
    <definedName name="Voortz.IK">'[1]1. Begroting'!#REF!</definedName>
    <definedName name="Voortz.MK">'[1]1. Begroting'!#REF!</definedName>
  </definedNames>
  <calcPr calcId="191029"/>
</workbook>
</file>

<file path=xl/calcChain.xml><?xml version="1.0" encoding="utf-8"?>
<calcChain xmlns="http://schemas.openxmlformats.org/spreadsheetml/2006/main">
  <c r="W37" i="2" l="1"/>
  <c r="U37" i="2"/>
  <c r="S37" i="2"/>
  <c r="Q37" i="2"/>
  <c r="O37" i="2"/>
  <c r="M37" i="2"/>
  <c r="K37" i="2"/>
  <c r="I37" i="2"/>
  <c r="G37" i="2"/>
  <c r="E37" i="2"/>
  <c r="W228" i="1"/>
  <c r="X53" i="2" l="1"/>
  <c r="W39" i="2"/>
  <c r="U39" i="2"/>
  <c r="S39" i="2"/>
  <c r="Q39" i="2"/>
  <c r="O39" i="2"/>
  <c r="M39" i="2"/>
  <c r="K39" i="2"/>
  <c r="I39" i="2"/>
  <c r="G39" i="2"/>
  <c r="E39" i="2"/>
  <c r="W36" i="2"/>
  <c r="U36" i="2"/>
  <c r="S36" i="2"/>
  <c r="Q36" i="2"/>
  <c r="O36" i="2"/>
  <c r="M36" i="2"/>
  <c r="K36" i="2"/>
  <c r="I36" i="2"/>
  <c r="G36" i="2"/>
  <c r="E36" i="2"/>
  <c r="W35" i="2"/>
  <c r="U35" i="2"/>
  <c r="S35" i="2"/>
  <c r="Q35" i="2"/>
  <c r="O35" i="2"/>
  <c r="M35" i="2"/>
  <c r="K35" i="2"/>
  <c r="I35" i="2"/>
  <c r="G35" i="2"/>
  <c r="E35" i="2"/>
  <c r="X40" i="2"/>
  <c r="V7" i="2"/>
  <c r="T7" i="2"/>
  <c r="R7" i="2"/>
  <c r="P7" i="2"/>
  <c r="N7" i="2"/>
  <c r="L7" i="2"/>
  <c r="J7" i="2"/>
  <c r="H7" i="2"/>
  <c r="F7" i="2"/>
  <c r="D7" i="2"/>
  <c r="V6" i="2"/>
  <c r="T6" i="2"/>
  <c r="R6" i="2"/>
  <c r="P6" i="2"/>
  <c r="N6" i="2"/>
  <c r="L6" i="2"/>
  <c r="J6" i="2"/>
  <c r="H6" i="2"/>
  <c r="F6" i="2"/>
  <c r="D6" i="2"/>
  <c r="V223" i="1" l="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N28" i="1"/>
  <c r="W6" i="2" l="1"/>
  <c r="W7" i="2"/>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57" i="1"/>
  <c r="F57" i="1"/>
  <c r="H57" i="1"/>
  <c r="J57" i="1"/>
  <c r="L57" i="1"/>
  <c r="N57" i="1"/>
  <c r="P57" i="1"/>
  <c r="R57" i="1"/>
  <c r="T57" i="1"/>
  <c r="V57" i="1"/>
  <c r="D58" i="1"/>
  <c r="F58" i="1"/>
  <c r="H58" i="1"/>
  <c r="J58" i="1"/>
  <c r="L58" i="1"/>
  <c r="N58" i="1"/>
  <c r="P58" i="1"/>
  <c r="R58" i="1"/>
  <c r="T58" i="1"/>
  <c r="V58" i="1"/>
  <c r="D41" i="1"/>
  <c r="F41" i="1"/>
  <c r="H41" i="1"/>
  <c r="J41" i="1"/>
  <c r="L41" i="1"/>
  <c r="N41" i="1"/>
  <c r="P41" i="1"/>
  <c r="R41" i="1"/>
  <c r="T41" i="1"/>
  <c r="V41" i="1"/>
  <c r="D42" i="1"/>
  <c r="F42" i="1"/>
  <c r="H42" i="1"/>
  <c r="J42" i="1"/>
  <c r="L42" i="1"/>
  <c r="N42" i="1"/>
  <c r="P42" i="1"/>
  <c r="R42" i="1"/>
  <c r="T42" i="1"/>
  <c r="V42" i="1"/>
  <c r="D43" i="1"/>
  <c r="F43" i="1"/>
  <c r="H43" i="1"/>
  <c r="J43" i="1"/>
  <c r="L43" i="1"/>
  <c r="N43" i="1"/>
  <c r="P43" i="1"/>
  <c r="R43" i="1"/>
  <c r="T43" i="1"/>
  <c r="V43" i="1"/>
  <c r="D44" i="1"/>
  <c r="F44" i="1"/>
  <c r="H44" i="1"/>
  <c r="J44" i="1"/>
  <c r="L44" i="1"/>
  <c r="N44" i="1"/>
  <c r="P44" i="1"/>
  <c r="R44" i="1"/>
  <c r="T44" i="1"/>
  <c r="V44" i="1"/>
  <c r="D45" i="1"/>
  <c r="F45" i="1"/>
  <c r="H45" i="1"/>
  <c r="J45" i="1"/>
  <c r="L45" i="1"/>
  <c r="N45" i="1"/>
  <c r="P45" i="1"/>
  <c r="R45" i="1"/>
  <c r="T45" i="1"/>
  <c r="V45" i="1"/>
  <c r="D46" i="1"/>
  <c r="F46" i="1"/>
  <c r="H46" i="1"/>
  <c r="J46" i="1"/>
  <c r="L46" i="1"/>
  <c r="N46" i="1"/>
  <c r="P46" i="1"/>
  <c r="R46" i="1"/>
  <c r="T46" i="1"/>
  <c r="V46" i="1"/>
  <c r="D47" i="1"/>
  <c r="F47" i="1"/>
  <c r="H47" i="1"/>
  <c r="J47" i="1"/>
  <c r="L47" i="1"/>
  <c r="N47" i="1"/>
  <c r="P47" i="1"/>
  <c r="R47" i="1"/>
  <c r="T47" i="1"/>
  <c r="V47" i="1"/>
  <c r="D48" i="1"/>
  <c r="F48" i="1"/>
  <c r="H48" i="1"/>
  <c r="J48" i="1"/>
  <c r="L48" i="1"/>
  <c r="N48" i="1"/>
  <c r="P48" i="1"/>
  <c r="R48" i="1"/>
  <c r="T48" i="1"/>
  <c r="V48" i="1"/>
  <c r="D49" i="1"/>
  <c r="F49" i="1"/>
  <c r="H49" i="1"/>
  <c r="J49" i="1"/>
  <c r="L49" i="1"/>
  <c r="N49" i="1"/>
  <c r="P49" i="1"/>
  <c r="R49" i="1"/>
  <c r="T49" i="1"/>
  <c r="V49" i="1"/>
  <c r="D50" i="1"/>
  <c r="F50" i="1"/>
  <c r="H50" i="1"/>
  <c r="J50" i="1"/>
  <c r="L50" i="1"/>
  <c r="N50" i="1"/>
  <c r="P50" i="1"/>
  <c r="R50" i="1"/>
  <c r="T50" i="1"/>
  <c r="V50" i="1"/>
  <c r="D51" i="1"/>
  <c r="F51" i="1"/>
  <c r="H51" i="1"/>
  <c r="J51" i="1"/>
  <c r="L51" i="1"/>
  <c r="N51" i="1"/>
  <c r="P51" i="1"/>
  <c r="R51" i="1"/>
  <c r="T51" i="1"/>
  <c r="V51" i="1"/>
  <c r="D52" i="1"/>
  <c r="F52" i="1"/>
  <c r="H52" i="1"/>
  <c r="J52" i="1"/>
  <c r="L52" i="1"/>
  <c r="N52" i="1"/>
  <c r="P52" i="1"/>
  <c r="R52" i="1"/>
  <c r="T52" i="1"/>
  <c r="V52" i="1"/>
  <c r="D53" i="1"/>
  <c r="F53" i="1"/>
  <c r="H53" i="1"/>
  <c r="J53" i="1"/>
  <c r="L53" i="1"/>
  <c r="N53" i="1"/>
  <c r="P53" i="1"/>
  <c r="R53" i="1"/>
  <c r="T53" i="1"/>
  <c r="V53" i="1"/>
  <c r="D54" i="1"/>
  <c r="F54" i="1"/>
  <c r="H54" i="1"/>
  <c r="J54" i="1"/>
  <c r="L54" i="1"/>
  <c r="N54" i="1"/>
  <c r="P54" i="1"/>
  <c r="R54" i="1"/>
  <c r="T54" i="1"/>
  <c r="V54" i="1"/>
  <c r="D55" i="1"/>
  <c r="F55" i="1"/>
  <c r="H55" i="1"/>
  <c r="J55" i="1"/>
  <c r="L55" i="1"/>
  <c r="N55" i="1"/>
  <c r="P55" i="1"/>
  <c r="R55" i="1"/>
  <c r="T55" i="1"/>
  <c r="V55" i="1"/>
  <c r="D56" i="1"/>
  <c r="F56" i="1"/>
  <c r="H56" i="1"/>
  <c r="J56" i="1"/>
  <c r="L56" i="1"/>
  <c r="N56" i="1"/>
  <c r="P56" i="1"/>
  <c r="R56" i="1"/>
  <c r="T56" i="1"/>
  <c r="V56" i="1"/>
  <c r="D218" i="1"/>
  <c r="F218" i="1"/>
  <c r="H218" i="1"/>
  <c r="J218" i="1"/>
  <c r="L218" i="1"/>
  <c r="N218" i="1"/>
  <c r="P218" i="1"/>
  <c r="R218" i="1"/>
  <c r="T218" i="1"/>
  <c r="D219" i="1"/>
  <c r="F219" i="1"/>
  <c r="H219" i="1"/>
  <c r="J219" i="1"/>
  <c r="L219" i="1"/>
  <c r="N219" i="1"/>
  <c r="P219" i="1"/>
  <c r="R219" i="1"/>
  <c r="T219" i="1"/>
  <c r="D220" i="1"/>
  <c r="F220" i="1"/>
  <c r="H220" i="1"/>
  <c r="J220" i="1"/>
  <c r="L220" i="1"/>
  <c r="N220" i="1"/>
  <c r="P220" i="1"/>
  <c r="R220" i="1"/>
  <c r="T220" i="1"/>
  <c r="D221" i="1"/>
  <c r="F221" i="1"/>
  <c r="H221" i="1"/>
  <c r="J221" i="1"/>
  <c r="L221" i="1"/>
  <c r="N221" i="1"/>
  <c r="P221" i="1"/>
  <c r="R221" i="1"/>
  <c r="T221" i="1"/>
  <c r="D222" i="1"/>
  <c r="F222" i="1"/>
  <c r="H222" i="1"/>
  <c r="J222" i="1"/>
  <c r="L222" i="1"/>
  <c r="N222" i="1"/>
  <c r="P222" i="1"/>
  <c r="R222" i="1"/>
  <c r="T222" i="1"/>
  <c r="D223" i="1"/>
  <c r="F223" i="1"/>
  <c r="H223" i="1"/>
  <c r="J223" i="1"/>
  <c r="L223" i="1"/>
  <c r="N223" i="1"/>
  <c r="P223" i="1"/>
  <c r="R223" i="1"/>
  <c r="T223" i="1"/>
  <c r="D194" i="1"/>
  <c r="F194" i="1"/>
  <c r="H194" i="1"/>
  <c r="J194" i="1"/>
  <c r="L194" i="1"/>
  <c r="N194" i="1"/>
  <c r="P194" i="1"/>
  <c r="R194" i="1"/>
  <c r="T194" i="1"/>
  <c r="D195" i="1"/>
  <c r="F195" i="1"/>
  <c r="H195" i="1"/>
  <c r="J195" i="1"/>
  <c r="L195" i="1"/>
  <c r="N195" i="1"/>
  <c r="P195" i="1"/>
  <c r="R195" i="1"/>
  <c r="T195" i="1"/>
  <c r="D196" i="1"/>
  <c r="F196" i="1"/>
  <c r="H196" i="1"/>
  <c r="J196" i="1"/>
  <c r="L196" i="1"/>
  <c r="N196" i="1"/>
  <c r="P196" i="1"/>
  <c r="R196" i="1"/>
  <c r="T196" i="1"/>
  <c r="D197" i="1"/>
  <c r="F197" i="1"/>
  <c r="H197" i="1"/>
  <c r="J197" i="1"/>
  <c r="L197" i="1"/>
  <c r="N197" i="1"/>
  <c r="P197" i="1"/>
  <c r="R197" i="1"/>
  <c r="T197" i="1"/>
  <c r="D198" i="1"/>
  <c r="F198" i="1"/>
  <c r="H198" i="1"/>
  <c r="J198" i="1"/>
  <c r="L198" i="1"/>
  <c r="N198" i="1"/>
  <c r="P198" i="1"/>
  <c r="R198" i="1"/>
  <c r="T198" i="1"/>
  <c r="D199" i="1"/>
  <c r="F199" i="1"/>
  <c r="H199" i="1"/>
  <c r="J199" i="1"/>
  <c r="L199" i="1"/>
  <c r="N199" i="1"/>
  <c r="P199" i="1"/>
  <c r="R199" i="1"/>
  <c r="T199" i="1"/>
  <c r="D200" i="1"/>
  <c r="F200" i="1"/>
  <c r="H200" i="1"/>
  <c r="J200" i="1"/>
  <c r="L200" i="1"/>
  <c r="N200" i="1"/>
  <c r="P200" i="1"/>
  <c r="R200" i="1"/>
  <c r="T200" i="1"/>
  <c r="D201" i="1"/>
  <c r="F201" i="1"/>
  <c r="H201" i="1"/>
  <c r="J201" i="1"/>
  <c r="L201" i="1"/>
  <c r="N201" i="1"/>
  <c r="P201" i="1"/>
  <c r="R201" i="1"/>
  <c r="T201" i="1"/>
  <c r="D202" i="1"/>
  <c r="F202" i="1"/>
  <c r="H202" i="1"/>
  <c r="J202" i="1"/>
  <c r="L202" i="1"/>
  <c r="N202" i="1"/>
  <c r="P202" i="1"/>
  <c r="R202" i="1"/>
  <c r="T202" i="1"/>
  <c r="D203" i="1"/>
  <c r="F203" i="1"/>
  <c r="H203" i="1"/>
  <c r="J203" i="1"/>
  <c r="L203" i="1"/>
  <c r="N203" i="1"/>
  <c r="P203" i="1"/>
  <c r="R203" i="1"/>
  <c r="T203" i="1"/>
  <c r="D204" i="1"/>
  <c r="F204" i="1"/>
  <c r="H204" i="1"/>
  <c r="J204" i="1"/>
  <c r="L204" i="1"/>
  <c r="N204" i="1"/>
  <c r="P204" i="1"/>
  <c r="R204" i="1"/>
  <c r="T204" i="1"/>
  <c r="D205" i="1"/>
  <c r="F205" i="1"/>
  <c r="H205" i="1"/>
  <c r="J205" i="1"/>
  <c r="L205" i="1"/>
  <c r="N205" i="1"/>
  <c r="P205" i="1"/>
  <c r="R205" i="1"/>
  <c r="T205" i="1"/>
  <c r="D206" i="1"/>
  <c r="F206" i="1"/>
  <c r="H206" i="1"/>
  <c r="J206" i="1"/>
  <c r="L206" i="1"/>
  <c r="N206" i="1"/>
  <c r="P206" i="1"/>
  <c r="R206" i="1"/>
  <c r="T206" i="1"/>
  <c r="D207" i="1"/>
  <c r="F207" i="1"/>
  <c r="H207" i="1"/>
  <c r="J207" i="1"/>
  <c r="L207" i="1"/>
  <c r="N207" i="1"/>
  <c r="P207" i="1"/>
  <c r="R207" i="1"/>
  <c r="T207" i="1"/>
  <c r="D208" i="1"/>
  <c r="F208" i="1"/>
  <c r="H208" i="1"/>
  <c r="J208" i="1"/>
  <c r="L208" i="1"/>
  <c r="N208" i="1"/>
  <c r="P208" i="1"/>
  <c r="R208" i="1"/>
  <c r="T208" i="1"/>
  <c r="D209" i="1"/>
  <c r="F209" i="1"/>
  <c r="H209" i="1"/>
  <c r="J209" i="1"/>
  <c r="L209" i="1"/>
  <c r="N209" i="1"/>
  <c r="P209" i="1"/>
  <c r="R209" i="1"/>
  <c r="T209" i="1"/>
  <c r="D210" i="1"/>
  <c r="F210" i="1"/>
  <c r="H210" i="1"/>
  <c r="J210" i="1"/>
  <c r="L210" i="1"/>
  <c r="N210" i="1"/>
  <c r="P210" i="1"/>
  <c r="R210" i="1"/>
  <c r="T210" i="1"/>
  <c r="D211" i="1"/>
  <c r="F211" i="1"/>
  <c r="H211" i="1"/>
  <c r="J211" i="1"/>
  <c r="L211" i="1"/>
  <c r="N211" i="1"/>
  <c r="P211" i="1"/>
  <c r="R211" i="1"/>
  <c r="T211" i="1"/>
  <c r="D212" i="1"/>
  <c r="F212" i="1"/>
  <c r="H212" i="1"/>
  <c r="J212" i="1"/>
  <c r="L212" i="1"/>
  <c r="N212" i="1"/>
  <c r="P212" i="1"/>
  <c r="R212" i="1"/>
  <c r="T212" i="1"/>
  <c r="D213" i="1"/>
  <c r="F213" i="1"/>
  <c r="H213" i="1"/>
  <c r="J213" i="1"/>
  <c r="L213" i="1"/>
  <c r="N213" i="1"/>
  <c r="P213" i="1"/>
  <c r="R213" i="1"/>
  <c r="T213" i="1"/>
  <c r="D214" i="1"/>
  <c r="F214" i="1"/>
  <c r="H214" i="1"/>
  <c r="J214" i="1"/>
  <c r="L214" i="1"/>
  <c r="N214" i="1"/>
  <c r="P214" i="1"/>
  <c r="R214" i="1"/>
  <c r="T214" i="1"/>
  <c r="D215" i="1"/>
  <c r="F215" i="1"/>
  <c r="H215" i="1"/>
  <c r="J215" i="1"/>
  <c r="L215" i="1"/>
  <c r="N215" i="1"/>
  <c r="P215" i="1"/>
  <c r="R215" i="1"/>
  <c r="T215" i="1"/>
  <c r="D216" i="1"/>
  <c r="F216" i="1"/>
  <c r="H216" i="1"/>
  <c r="J216" i="1"/>
  <c r="L216" i="1"/>
  <c r="N216" i="1"/>
  <c r="P216" i="1"/>
  <c r="R216" i="1"/>
  <c r="T216" i="1"/>
  <c r="D217" i="1"/>
  <c r="F217" i="1"/>
  <c r="H217" i="1"/>
  <c r="J217" i="1"/>
  <c r="L217" i="1"/>
  <c r="N217" i="1"/>
  <c r="P217" i="1"/>
  <c r="R217" i="1"/>
  <c r="T217" i="1"/>
  <c r="D141" i="1"/>
  <c r="F141" i="1"/>
  <c r="H141" i="1"/>
  <c r="J141" i="1"/>
  <c r="L141" i="1"/>
  <c r="N141" i="1"/>
  <c r="P141" i="1"/>
  <c r="R141" i="1"/>
  <c r="T141" i="1"/>
  <c r="D142" i="1"/>
  <c r="F142" i="1"/>
  <c r="H142" i="1"/>
  <c r="J142" i="1"/>
  <c r="L142" i="1"/>
  <c r="N142" i="1"/>
  <c r="P142" i="1"/>
  <c r="R142" i="1"/>
  <c r="T142" i="1"/>
  <c r="D143" i="1"/>
  <c r="F143" i="1"/>
  <c r="H143" i="1"/>
  <c r="J143" i="1"/>
  <c r="L143" i="1"/>
  <c r="N143" i="1"/>
  <c r="P143" i="1"/>
  <c r="R143" i="1"/>
  <c r="T143" i="1"/>
  <c r="D144" i="1"/>
  <c r="F144" i="1"/>
  <c r="H144" i="1"/>
  <c r="J144" i="1"/>
  <c r="L144" i="1"/>
  <c r="N144" i="1"/>
  <c r="P144" i="1"/>
  <c r="R144" i="1"/>
  <c r="T144" i="1"/>
  <c r="D145" i="1"/>
  <c r="F145" i="1"/>
  <c r="H145" i="1"/>
  <c r="J145" i="1"/>
  <c r="L145" i="1"/>
  <c r="N145" i="1"/>
  <c r="P145" i="1"/>
  <c r="R145" i="1"/>
  <c r="T145" i="1"/>
  <c r="D146" i="1"/>
  <c r="F146" i="1"/>
  <c r="H146" i="1"/>
  <c r="J146" i="1"/>
  <c r="L146" i="1"/>
  <c r="N146" i="1"/>
  <c r="P146" i="1"/>
  <c r="R146" i="1"/>
  <c r="T146" i="1"/>
  <c r="D147" i="1"/>
  <c r="F147" i="1"/>
  <c r="H147" i="1"/>
  <c r="J147" i="1"/>
  <c r="L147" i="1"/>
  <c r="N147" i="1"/>
  <c r="P147" i="1"/>
  <c r="R147" i="1"/>
  <c r="T147" i="1"/>
  <c r="D148" i="1"/>
  <c r="F148" i="1"/>
  <c r="H148" i="1"/>
  <c r="J148" i="1"/>
  <c r="L148" i="1"/>
  <c r="N148" i="1"/>
  <c r="P148" i="1"/>
  <c r="R148" i="1"/>
  <c r="T148" i="1"/>
  <c r="D149" i="1"/>
  <c r="F149" i="1"/>
  <c r="H149" i="1"/>
  <c r="J149" i="1"/>
  <c r="L149" i="1"/>
  <c r="N149" i="1"/>
  <c r="P149" i="1"/>
  <c r="R149" i="1"/>
  <c r="T149" i="1"/>
  <c r="D150" i="1"/>
  <c r="F150" i="1"/>
  <c r="H150" i="1"/>
  <c r="J150" i="1"/>
  <c r="L150" i="1"/>
  <c r="N150" i="1"/>
  <c r="P150" i="1"/>
  <c r="R150" i="1"/>
  <c r="T150" i="1"/>
  <c r="D151" i="1"/>
  <c r="F151" i="1"/>
  <c r="H151" i="1"/>
  <c r="J151" i="1"/>
  <c r="L151" i="1"/>
  <c r="N151" i="1"/>
  <c r="P151" i="1"/>
  <c r="R151" i="1"/>
  <c r="T151" i="1"/>
  <c r="D152" i="1"/>
  <c r="F152" i="1"/>
  <c r="H152" i="1"/>
  <c r="J152" i="1"/>
  <c r="L152" i="1"/>
  <c r="N152" i="1"/>
  <c r="P152" i="1"/>
  <c r="R152" i="1"/>
  <c r="T152" i="1"/>
  <c r="D153" i="1"/>
  <c r="F153" i="1"/>
  <c r="H153" i="1"/>
  <c r="J153" i="1"/>
  <c r="L153" i="1"/>
  <c r="N153" i="1"/>
  <c r="P153" i="1"/>
  <c r="R153" i="1"/>
  <c r="T153" i="1"/>
  <c r="D154" i="1"/>
  <c r="F154" i="1"/>
  <c r="H154" i="1"/>
  <c r="J154" i="1"/>
  <c r="L154" i="1"/>
  <c r="N154" i="1"/>
  <c r="P154" i="1"/>
  <c r="R154" i="1"/>
  <c r="T154" i="1"/>
  <c r="D155" i="1"/>
  <c r="F155" i="1"/>
  <c r="H155" i="1"/>
  <c r="J155" i="1"/>
  <c r="L155" i="1"/>
  <c r="N155" i="1"/>
  <c r="P155" i="1"/>
  <c r="R155" i="1"/>
  <c r="T155" i="1"/>
  <c r="D156" i="1"/>
  <c r="F156" i="1"/>
  <c r="H156" i="1"/>
  <c r="J156" i="1"/>
  <c r="L156" i="1"/>
  <c r="N156" i="1"/>
  <c r="P156" i="1"/>
  <c r="R156" i="1"/>
  <c r="T156" i="1"/>
  <c r="D157" i="1"/>
  <c r="F157" i="1"/>
  <c r="H157" i="1"/>
  <c r="J157" i="1"/>
  <c r="L157" i="1"/>
  <c r="N157" i="1"/>
  <c r="P157" i="1"/>
  <c r="R157" i="1"/>
  <c r="T157" i="1"/>
  <c r="D158" i="1"/>
  <c r="F158" i="1"/>
  <c r="H158" i="1"/>
  <c r="J158" i="1"/>
  <c r="L158" i="1"/>
  <c r="N158" i="1"/>
  <c r="P158" i="1"/>
  <c r="R158" i="1"/>
  <c r="T158" i="1"/>
  <c r="D159" i="1"/>
  <c r="F159" i="1"/>
  <c r="H159" i="1"/>
  <c r="J159" i="1"/>
  <c r="L159" i="1"/>
  <c r="N159" i="1"/>
  <c r="P159" i="1"/>
  <c r="R159" i="1"/>
  <c r="T159" i="1"/>
  <c r="D160" i="1"/>
  <c r="F160" i="1"/>
  <c r="H160" i="1"/>
  <c r="J160" i="1"/>
  <c r="L160" i="1"/>
  <c r="N160" i="1"/>
  <c r="P160" i="1"/>
  <c r="R160" i="1"/>
  <c r="T160" i="1"/>
  <c r="D161" i="1"/>
  <c r="F161" i="1"/>
  <c r="H161" i="1"/>
  <c r="J161" i="1"/>
  <c r="L161" i="1"/>
  <c r="N161" i="1"/>
  <c r="P161" i="1"/>
  <c r="R161" i="1"/>
  <c r="T161" i="1"/>
  <c r="D162" i="1"/>
  <c r="F162" i="1"/>
  <c r="H162" i="1"/>
  <c r="J162" i="1"/>
  <c r="L162" i="1"/>
  <c r="N162" i="1"/>
  <c r="P162" i="1"/>
  <c r="R162" i="1"/>
  <c r="T162" i="1"/>
  <c r="D163" i="1"/>
  <c r="F163" i="1"/>
  <c r="H163" i="1"/>
  <c r="J163" i="1"/>
  <c r="L163" i="1"/>
  <c r="N163" i="1"/>
  <c r="P163" i="1"/>
  <c r="R163" i="1"/>
  <c r="T163" i="1"/>
  <c r="D164" i="1"/>
  <c r="F164" i="1"/>
  <c r="H164" i="1"/>
  <c r="J164" i="1"/>
  <c r="L164" i="1"/>
  <c r="N164" i="1"/>
  <c r="P164" i="1"/>
  <c r="R164" i="1"/>
  <c r="T164" i="1"/>
  <c r="D165" i="1"/>
  <c r="F165" i="1"/>
  <c r="H165" i="1"/>
  <c r="J165" i="1"/>
  <c r="L165" i="1"/>
  <c r="N165" i="1"/>
  <c r="P165" i="1"/>
  <c r="R165" i="1"/>
  <c r="T165" i="1"/>
  <c r="D166" i="1"/>
  <c r="F166" i="1"/>
  <c r="H166" i="1"/>
  <c r="J166" i="1"/>
  <c r="L166" i="1"/>
  <c r="N166" i="1"/>
  <c r="P166" i="1"/>
  <c r="R166" i="1"/>
  <c r="T166" i="1"/>
  <c r="D167" i="1"/>
  <c r="F167" i="1"/>
  <c r="H167" i="1"/>
  <c r="J167" i="1"/>
  <c r="L167" i="1"/>
  <c r="N167" i="1"/>
  <c r="P167" i="1"/>
  <c r="R167" i="1"/>
  <c r="T167" i="1"/>
  <c r="D168" i="1"/>
  <c r="F168" i="1"/>
  <c r="H168" i="1"/>
  <c r="J168" i="1"/>
  <c r="L168" i="1"/>
  <c r="N168" i="1"/>
  <c r="P168" i="1"/>
  <c r="R168" i="1"/>
  <c r="T168" i="1"/>
  <c r="D169" i="1"/>
  <c r="F169" i="1"/>
  <c r="H169" i="1"/>
  <c r="J169" i="1"/>
  <c r="L169" i="1"/>
  <c r="N169" i="1"/>
  <c r="P169" i="1"/>
  <c r="R169" i="1"/>
  <c r="T169" i="1"/>
  <c r="F80" i="1"/>
  <c r="H80" i="1"/>
  <c r="J80" i="1"/>
  <c r="L80" i="1"/>
  <c r="N80" i="1"/>
  <c r="P80" i="1"/>
  <c r="R80" i="1"/>
  <c r="T80" i="1"/>
  <c r="V80" i="1"/>
  <c r="F81" i="1"/>
  <c r="H81" i="1"/>
  <c r="J81" i="1"/>
  <c r="L81" i="1"/>
  <c r="N81" i="1"/>
  <c r="P81" i="1"/>
  <c r="R81" i="1"/>
  <c r="T81" i="1"/>
  <c r="V81" i="1"/>
  <c r="F82" i="1"/>
  <c r="H82" i="1"/>
  <c r="J82" i="1"/>
  <c r="L82" i="1"/>
  <c r="N82" i="1"/>
  <c r="P82" i="1"/>
  <c r="R82" i="1"/>
  <c r="T82" i="1"/>
  <c r="V82" i="1"/>
  <c r="F83" i="1"/>
  <c r="H83" i="1"/>
  <c r="J83" i="1"/>
  <c r="L83" i="1"/>
  <c r="N83" i="1"/>
  <c r="P83" i="1"/>
  <c r="R83" i="1"/>
  <c r="T83" i="1"/>
  <c r="V83" i="1"/>
  <c r="F84" i="1"/>
  <c r="H84" i="1"/>
  <c r="J84" i="1"/>
  <c r="L84" i="1"/>
  <c r="N84" i="1"/>
  <c r="P84" i="1"/>
  <c r="R84" i="1"/>
  <c r="T84" i="1"/>
  <c r="V84" i="1"/>
  <c r="F85" i="1"/>
  <c r="H85" i="1"/>
  <c r="J85" i="1"/>
  <c r="L85" i="1"/>
  <c r="N85" i="1"/>
  <c r="P85" i="1"/>
  <c r="R85" i="1"/>
  <c r="T85" i="1"/>
  <c r="V85" i="1"/>
  <c r="F86" i="1"/>
  <c r="H86" i="1"/>
  <c r="J86" i="1"/>
  <c r="L86" i="1"/>
  <c r="N86" i="1"/>
  <c r="P86" i="1"/>
  <c r="R86" i="1"/>
  <c r="T86" i="1"/>
  <c r="V86" i="1"/>
  <c r="F87" i="1"/>
  <c r="H87" i="1"/>
  <c r="J87" i="1"/>
  <c r="L87" i="1"/>
  <c r="N87" i="1"/>
  <c r="P87" i="1"/>
  <c r="R87" i="1"/>
  <c r="T87" i="1"/>
  <c r="V87" i="1"/>
  <c r="F88" i="1"/>
  <c r="H88" i="1"/>
  <c r="J88" i="1"/>
  <c r="L88" i="1"/>
  <c r="N88" i="1"/>
  <c r="P88" i="1"/>
  <c r="R88" i="1"/>
  <c r="T88" i="1"/>
  <c r="V88" i="1"/>
  <c r="F89" i="1"/>
  <c r="H89" i="1"/>
  <c r="J89" i="1"/>
  <c r="L89" i="1"/>
  <c r="N89" i="1"/>
  <c r="P89" i="1"/>
  <c r="R89" i="1"/>
  <c r="T89" i="1"/>
  <c r="V89" i="1"/>
  <c r="F90" i="1"/>
  <c r="H90" i="1"/>
  <c r="J90" i="1"/>
  <c r="L90" i="1"/>
  <c r="N90" i="1"/>
  <c r="P90" i="1"/>
  <c r="R90" i="1"/>
  <c r="T90" i="1"/>
  <c r="V90" i="1"/>
  <c r="F91" i="1"/>
  <c r="H91" i="1"/>
  <c r="J91" i="1"/>
  <c r="L91" i="1"/>
  <c r="N91" i="1"/>
  <c r="P91" i="1"/>
  <c r="R91" i="1"/>
  <c r="T91" i="1"/>
  <c r="V91" i="1"/>
  <c r="F92" i="1"/>
  <c r="H92" i="1"/>
  <c r="J92" i="1"/>
  <c r="L92" i="1"/>
  <c r="N92" i="1"/>
  <c r="P92" i="1"/>
  <c r="R92" i="1"/>
  <c r="T92" i="1"/>
  <c r="V92" i="1"/>
  <c r="F93" i="1"/>
  <c r="H93" i="1"/>
  <c r="J93" i="1"/>
  <c r="L93" i="1"/>
  <c r="N93" i="1"/>
  <c r="P93" i="1"/>
  <c r="R93" i="1"/>
  <c r="T93" i="1"/>
  <c r="V93" i="1"/>
  <c r="F94" i="1"/>
  <c r="H94" i="1"/>
  <c r="J94" i="1"/>
  <c r="L94" i="1"/>
  <c r="N94" i="1"/>
  <c r="P94" i="1"/>
  <c r="R94" i="1"/>
  <c r="T94" i="1"/>
  <c r="V94" i="1"/>
  <c r="F95" i="1"/>
  <c r="H95" i="1"/>
  <c r="J95" i="1"/>
  <c r="L95" i="1"/>
  <c r="N95" i="1"/>
  <c r="P95" i="1"/>
  <c r="R95" i="1"/>
  <c r="T95" i="1"/>
  <c r="V95" i="1"/>
  <c r="F96" i="1"/>
  <c r="H96" i="1"/>
  <c r="J96" i="1"/>
  <c r="L96" i="1"/>
  <c r="N96" i="1"/>
  <c r="P96" i="1"/>
  <c r="R96" i="1"/>
  <c r="T96" i="1"/>
  <c r="V96" i="1"/>
  <c r="F97" i="1"/>
  <c r="H97" i="1"/>
  <c r="J97" i="1"/>
  <c r="L97" i="1"/>
  <c r="N97" i="1"/>
  <c r="P97" i="1"/>
  <c r="R97" i="1"/>
  <c r="T97" i="1"/>
  <c r="V97" i="1"/>
  <c r="F98" i="1"/>
  <c r="H98" i="1"/>
  <c r="J98" i="1"/>
  <c r="L98" i="1"/>
  <c r="N98" i="1"/>
  <c r="P98" i="1"/>
  <c r="R98" i="1"/>
  <c r="T98" i="1"/>
  <c r="V98" i="1"/>
  <c r="F99" i="1"/>
  <c r="H99" i="1"/>
  <c r="J99" i="1"/>
  <c r="L99" i="1"/>
  <c r="N99" i="1"/>
  <c r="P99" i="1"/>
  <c r="R99" i="1"/>
  <c r="T99" i="1"/>
  <c r="V99" i="1"/>
  <c r="F100" i="1"/>
  <c r="H100" i="1"/>
  <c r="J100" i="1"/>
  <c r="L100" i="1"/>
  <c r="N100" i="1"/>
  <c r="P100" i="1"/>
  <c r="R100" i="1"/>
  <c r="T100" i="1"/>
  <c r="V100" i="1"/>
  <c r="F101" i="1"/>
  <c r="H101" i="1"/>
  <c r="J101" i="1"/>
  <c r="L101" i="1"/>
  <c r="N101" i="1"/>
  <c r="P101" i="1"/>
  <c r="R101" i="1"/>
  <c r="T101" i="1"/>
  <c r="V101" i="1"/>
  <c r="F102" i="1"/>
  <c r="H102" i="1"/>
  <c r="J102" i="1"/>
  <c r="L102" i="1"/>
  <c r="N102" i="1"/>
  <c r="P102" i="1"/>
  <c r="R102" i="1"/>
  <c r="T102" i="1"/>
  <c r="V102" i="1"/>
  <c r="F103" i="1"/>
  <c r="H103" i="1"/>
  <c r="J103" i="1"/>
  <c r="L103" i="1"/>
  <c r="N103" i="1"/>
  <c r="P103" i="1"/>
  <c r="R103" i="1"/>
  <c r="T103" i="1"/>
  <c r="V103" i="1"/>
  <c r="F104" i="1"/>
  <c r="H104" i="1"/>
  <c r="J104" i="1"/>
  <c r="L104" i="1"/>
  <c r="N104" i="1"/>
  <c r="P104" i="1"/>
  <c r="R104" i="1"/>
  <c r="T104" i="1"/>
  <c r="V104" i="1"/>
  <c r="F105" i="1"/>
  <c r="H105" i="1"/>
  <c r="J105" i="1"/>
  <c r="L105" i="1"/>
  <c r="N105" i="1"/>
  <c r="P105" i="1"/>
  <c r="R105" i="1"/>
  <c r="T105" i="1"/>
  <c r="V105" i="1"/>
  <c r="F106" i="1"/>
  <c r="H106" i="1"/>
  <c r="J106" i="1"/>
  <c r="L106" i="1"/>
  <c r="N106" i="1"/>
  <c r="P106" i="1"/>
  <c r="R106" i="1"/>
  <c r="T106" i="1"/>
  <c r="V106" i="1"/>
  <c r="F107" i="1"/>
  <c r="H107" i="1"/>
  <c r="J107" i="1"/>
  <c r="L107" i="1"/>
  <c r="N107" i="1"/>
  <c r="P107" i="1"/>
  <c r="R107" i="1"/>
  <c r="T107" i="1"/>
  <c r="V107" i="1"/>
  <c r="F108" i="1"/>
  <c r="H108" i="1"/>
  <c r="J108" i="1"/>
  <c r="L108" i="1"/>
  <c r="N108" i="1"/>
  <c r="P108" i="1"/>
  <c r="R108" i="1"/>
  <c r="T108" i="1"/>
  <c r="V108" i="1"/>
  <c r="F109" i="1"/>
  <c r="H109" i="1"/>
  <c r="J109" i="1"/>
  <c r="L109" i="1"/>
  <c r="N109" i="1"/>
  <c r="P109" i="1"/>
  <c r="R109" i="1"/>
  <c r="T109" i="1"/>
  <c r="V109" i="1"/>
  <c r="F110" i="1"/>
  <c r="H110" i="1"/>
  <c r="J110" i="1"/>
  <c r="L110" i="1"/>
  <c r="N110" i="1"/>
  <c r="P110" i="1"/>
  <c r="R110" i="1"/>
  <c r="T110" i="1"/>
  <c r="V110" i="1"/>
  <c r="F111" i="1"/>
  <c r="H111" i="1"/>
  <c r="J111" i="1"/>
  <c r="L111" i="1"/>
  <c r="N111" i="1"/>
  <c r="P111" i="1"/>
  <c r="R111" i="1"/>
  <c r="T111" i="1"/>
  <c r="V111" i="1"/>
  <c r="F22" i="1"/>
  <c r="H22" i="1"/>
  <c r="J22" i="1"/>
  <c r="L22" i="1"/>
  <c r="N22" i="1"/>
  <c r="P22" i="1"/>
  <c r="R22" i="1"/>
  <c r="T22" i="1"/>
  <c r="V22" i="1"/>
  <c r="F23" i="1"/>
  <c r="H23" i="1"/>
  <c r="J23" i="1"/>
  <c r="L23" i="1"/>
  <c r="N23" i="1"/>
  <c r="P23" i="1"/>
  <c r="R23" i="1"/>
  <c r="T23" i="1"/>
  <c r="V23" i="1"/>
  <c r="F24" i="1"/>
  <c r="H24" i="1"/>
  <c r="J24" i="1"/>
  <c r="L24" i="1"/>
  <c r="N24" i="1"/>
  <c r="P24" i="1"/>
  <c r="R24" i="1"/>
  <c r="T24" i="1"/>
  <c r="V24" i="1"/>
  <c r="F25" i="1"/>
  <c r="H25" i="1"/>
  <c r="J25" i="1"/>
  <c r="L25" i="1"/>
  <c r="N25" i="1"/>
  <c r="P25" i="1"/>
  <c r="R25" i="1"/>
  <c r="T25" i="1"/>
  <c r="V25" i="1"/>
  <c r="F26" i="1"/>
  <c r="H26" i="1"/>
  <c r="J26" i="1"/>
  <c r="L26" i="1"/>
  <c r="N26" i="1"/>
  <c r="P26" i="1"/>
  <c r="R26" i="1"/>
  <c r="T26" i="1"/>
  <c r="V26" i="1"/>
  <c r="F27" i="1"/>
  <c r="H27" i="1"/>
  <c r="J27" i="1"/>
  <c r="L27" i="1"/>
  <c r="N27" i="1"/>
  <c r="P27" i="1"/>
  <c r="R27" i="1"/>
  <c r="T27" i="1"/>
  <c r="V27" i="1"/>
  <c r="F28" i="1"/>
  <c r="H28" i="1"/>
  <c r="J28" i="1"/>
  <c r="L28" i="1"/>
  <c r="P28" i="1"/>
  <c r="R28" i="1"/>
  <c r="T28" i="1"/>
  <c r="V28" i="1"/>
  <c r="F29" i="1"/>
  <c r="H29" i="1"/>
  <c r="J29" i="1"/>
  <c r="L29" i="1"/>
  <c r="N29" i="1"/>
  <c r="P29" i="1"/>
  <c r="R29" i="1"/>
  <c r="T29" i="1"/>
  <c r="V29" i="1"/>
  <c r="F30" i="1"/>
  <c r="H30" i="1"/>
  <c r="J30" i="1"/>
  <c r="L30" i="1"/>
  <c r="N30" i="1"/>
  <c r="P30" i="1"/>
  <c r="R30" i="1"/>
  <c r="T30" i="1"/>
  <c r="V30" i="1"/>
  <c r="F31" i="1"/>
  <c r="H31" i="1"/>
  <c r="J31" i="1"/>
  <c r="L31" i="1"/>
  <c r="N31" i="1"/>
  <c r="P31" i="1"/>
  <c r="R31" i="1"/>
  <c r="T31" i="1"/>
  <c r="V31" i="1"/>
  <c r="F32" i="1"/>
  <c r="H32" i="1"/>
  <c r="J32" i="1"/>
  <c r="L32" i="1"/>
  <c r="N32" i="1"/>
  <c r="P32" i="1"/>
  <c r="R32" i="1"/>
  <c r="T32" i="1"/>
  <c r="V32" i="1"/>
  <c r="F33" i="1"/>
  <c r="H33" i="1"/>
  <c r="J33" i="1"/>
  <c r="L33" i="1"/>
  <c r="N33" i="1"/>
  <c r="P33" i="1"/>
  <c r="R33" i="1"/>
  <c r="T33" i="1"/>
  <c r="V33" i="1"/>
  <c r="F34" i="1"/>
  <c r="H34" i="1"/>
  <c r="J34" i="1"/>
  <c r="L34" i="1"/>
  <c r="N34" i="1"/>
  <c r="P34" i="1"/>
  <c r="R34" i="1"/>
  <c r="T34" i="1"/>
  <c r="V34" i="1"/>
  <c r="F35" i="1"/>
  <c r="H35" i="1"/>
  <c r="J35" i="1"/>
  <c r="L35" i="1"/>
  <c r="N35" i="1"/>
  <c r="P35" i="1"/>
  <c r="R35" i="1"/>
  <c r="T35" i="1"/>
  <c r="V35" i="1"/>
  <c r="F36" i="1"/>
  <c r="H36" i="1"/>
  <c r="J36" i="1"/>
  <c r="L36" i="1"/>
  <c r="N36" i="1"/>
  <c r="P36" i="1"/>
  <c r="R36" i="1"/>
  <c r="T36" i="1"/>
  <c r="V36" i="1"/>
  <c r="F37" i="1"/>
  <c r="H37" i="1"/>
  <c r="J37" i="1"/>
  <c r="L37" i="1"/>
  <c r="N37" i="1"/>
  <c r="P37" i="1"/>
  <c r="R37" i="1"/>
  <c r="T37" i="1"/>
  <c r="V37" i="1"/>
  <c r="F38" i="1"/>
  <c r="H38" i="1"/>
  <c r="J38" i="1"/>
  <c r="L38" i="1"/>
  <c r="N38" i="1"/>
  <c r="P38" i="1"/>
  <c r="R38" i="1"/>
  <c r="T38" i="1"/>
  <c r="V38" i="1"/>
  <c r="F39" i="1"/>
  <c r="H39" i="1"/>
  <c r="J39" i="1"/>
  <c r="L39" i="1"/>
  <c r="N39" i="1"/>
  <c r="P39" i="1"/>
  <c r="R39" i="1"/>
  <c r="T39" i="1"/>
  <c r="V39" i="1"/>
  <c r="F40" i="1"/>
  <c r="H40" i="1"/>
  <c r="J40" i="1"/>
  <c r="L40" i="1"/>
  <c r="N40" i="1"/>
  <c r="P40" i="1"/>
  <c r="R40" i="1"/>
  <c r="T40" i="1"/>
  <c r="V40" i="1"/>
  <c r="D22" i="1"/>
  <c r="D23" i="1"/>
  <c r="D24" i="1"/>
  <c r="D25" i="1"/>
  <c r="D26" i="1"/>
  <c r="D27" i="1"/>
  <c r="D28" i="1"/>
  <c r="D29" i="1"/>
  <c r="D30" i="1"/>
  <c r="D31" i="1"/>
  <c r="D32" i="1"/>
  <c r="D33" i="1"/>
  <c r="D34" i="1"/>
  <c r="D35" i="1"/>
  <c r="D36" i="1"/>
  <c r="D37" i="1"/>
  <c r="D38" i="1"/>
  <c r="D39" i="1"/>
  <c r="F21" i="1"/>
  <c r="D170" i="1"/>
  <c r="F184" i="1"/>
  <c r="H184" i="1"/>
  <c r="J184" i="1"/>
  <c r="L184" i="1"/>
  <c r="N184" i="1"/>
  <c r="P184" i="1"/>
  <c r="R184" i="1"/>
  <c r="T184" i="1"/>
  <c r="F185" i="1"/>
  <c r="H185" i="1"/>
  <c r="J185" i="1"/>
  <c r="L185" i="1"/>
  <c r="N185" i="1"/>
  <c r="P185" i="1"/>
  <c r="R185" i="1"/>
  <c r="T185" i="1"/>
  <c r="F186" i="1"/>
  <c r="H186" i="1"/>
  <c r="J186" i="1"/>
  <c r="L186" i="1"/>
  <c r="N186" i="1"/>
  <c r="P186" i="1"/>
  <c r="R186" i="1"/>
  <c r="T186" i="1"/>
  <c r="F187" i="1"/>
  <c r="H187" i="1"/>
  <c r="J187" i="1"/>
  <c r="L187" i="1"/>
  <c r="N187" i="1"/>
  <c r="P187" i="1"/>
  <c r="R187" i="1"/>
  <c r="T187" i="1"/>
  <c r="F188" i="1"/>
  <c r="H188" i="1"/>
  <c r="J188" i="1"/>
  <c r="L188" i="1"/>
  <c r="N188" i="1"/>
  <c r="P188" i="1"/>
  <c r="R188" i="1"/>
  <c r="T188" i="1"/>
  <c r="F189" i="1"/>
  <c r="H189" i="1"/>
  <c r="J189" i="1"/>
  <c r="L189" i="1"/>
  <c r="N189" i="1"/>
  <c r="P189" i="1"/>
  <c r="R189" i="1"/>
  <c r="T189" i="1"/>
  <c r="F190" i="1"/>
  <c r="H190" i="1"/>
  <c r="J190" i="1"/>
  <c r="L190" i="1"/>
  <c r="N190" i="1"/>
  <c r="P190" i="1"/>
  <c r="R190" i="1"/>
  <c r="T190" i="1"/>
  <c r="F191" i="1"/>
  <c r="H191" i="1"/>
  <c r="J191" i="1"/>
  <c r="L191" i="1"/>
  <c r="N191" i="1"/>
  <c r="P191" i="1"/>
  <c r="R191" i="1"/>
  <c r="T191" i="1"/>
  <c r="F192" i="1"/>
  <c r="H192" i="1"/>
  <c r="J192" i="1"/>
  <c r="L192" i="1"/>
  <c r="N192" i="1"/>
  <c r="P192" i="1"/>
  <c r="R192" i="1"/>
  <c r="T192" i="1"/>
  <c r="F193" i="1"/>
  <c r="H193" i="1"/>
  <c r="J193" i="1"/>
  <c r="L193" i="1"/>
  <c r="N193" i="1"/>
  <c r="P193" i="1"/>
  <c r="R193" i="1"/>
  <c r="T193" i="1"/>
  <c r="T183" i="1"/>
  <c r="R183" i="1"/>
  <c r="P183" i="1"/>
  <c r="N183" i="1"/>
  <c r="L183" i="1"/>
  <c r="J183" i="1"/>
  <c r="H183" i="1"/>
  <c r="F183" i="1"/>
  <c r="F131" i="1"/>
  <c r="H131" i="1"/>
  <c r="J131" i="1"/>
  <c r="L131" i="1"/>
  <c r="N131" i="1"/>
  <c r="P131" i="1"/>
  <c r="R131" i="1"/>
  <c r="T131" i="1"/>
  <c r="F132" i="1"/>
  <c r="H132" i="1"/>
  <c r="J132" i="1"/>
  <c r="L132" i="1"/>
  <c r="N132" i="1"/>
  <c r="P132" i="1"/>
  <c r="R132" i="1"/>
  <c r="T132" i="1"/>
  <c r="F133" i="1"/>
  <c r="H133" i="1"/>
  <c r="J133" i="1"/>
  <c r="L133" i="1"/>
  <c r="N133" i="1"/>
  <c r="P133" i="1"/>
  <c r="R133" i="1"/>
  <c r="T133" i="1"/>
  <c r="F134" i="1"/>
  <c r="H134" i="1"/>
  <c r="J134" i="1"/>
  <c r="L134" i="1"/>
  <c r="N134" i="1"/>
  <c r="P134" i="1"/>
  <c r="R134" i="1"/>
  <c r="T134" i="1"/>
  <c r="F135" i="1"/>
  <c r="H135" i="1"/>
  <c r="J135" i="1"/>
  <c r="L135" i="1"/>
  <c r="N135" i="1"/>
  <c r="P135" i="1"/>
  <c r="R135" i="1"/>
  <c r="T135" i="1"/>
  <c r="F136" i="1"/>
  <c r="H136" i="1"/>
  <c r="J136" i="1"/>
  <c r="L136" i="1"/>
  <c r="N136" i="1"/>
  <c r="P136" i="1"/>
  <c r="R136" i="1"/>
  <c r="T136" i="1"/>
  <c r="F137" i="1"/>
  <c r="H137" i="1"/>
  <c r="J137" i="1"/>
  <c r="L137" i="1"/>
  <c r="N137" i="1"/>
  <c r="P137" i="1"/>
  <c r="R137" i="1"/>
  <c r="T137" i="1"/>
  <c r="F138" i="1"/>
  <c r="H138" i="1"/>
  <c r="J138" i="1"/>
  <c r="L138" i="1"/>
  <c r="N138" i="1"/>
  <c r="P138" i="1"/>
  <c r="R138" i="1"/>
  <c r="T138" i="1"/>
  <c r="F139" i="1"/>
  <c r="H139" i="1"/>
  <c r="J139" i="1"/>
  <c r="L139" i="1"/>
  <c r="N139" i="1"/>
  <c r="P139" i="1"/>
  <c r="R139" i="1"/>
  <c r="T139" i="1"/>
  <c r="F140" i="1"/>
  <c r="H140" i="1"/>
  <c r="J140" i="1"/>
  <c r="L140" i="1"/>
  <c r="N140" i="1"/>
  <c r="P140" i="1"/>
  <c r="R140" i="1"/>
  <c r="T140" i="1"/>
  <c r="F170" i="1"/>
  <c r="H170" i="1"/>
  <c r="J170" i="1"/>
  <c r="L170" i="1"/>
  <c r="N170" i="1"/>
  <c r="P170" i="1"/>
  <c r="R170" i="1"/>
  <c r="T170" i="1"/>
  <c r="T130" i="1"/>
  <c r="R130" i="1"/>
  <c r="P130" i="1"/>
  <c r="N130" i="1"/>
  <c r="L130" i="1"/>
  <c r="J130" i="1"/>
  <c r="H130" i="1"/>
  <c r="F130" i="1"/>
  <c r="V72" i="1"/>
  <c r="V73" i="1"/>
  <c r="V74" i="1"/>
  <c r="V75" i="1"/>
  <c r="V76" i="1"/>
  <c r="V77" i="1"/>
  <c r="V78" i="1"/>
  <c r="V79" i="1"/>
  <c r="T72" i="1"/>
  <c r="T73" i="1"/>
  <c r="T74" i="1"/>
  <c r="T75" i="1"/>
  <c r="T76" i="1"/>
  <c r="T77" i="1"/>
  <c r="T78" i="1"/>
  <c r="T79" i="1"/>
  <c r="R72" i="1"/>
  <c r="R73" i="1"/>
  <c r="R74" i="1"/>
  <c r="R75" i="1"/>
  <c r="R76" i="1"/>
  <c r="R77" i="1"/>
  <c r="R78" i="1"/>
  <c r="R79" i="1"/>
  <c r="P72" i="1"/>
  <c r="P73" i="1"/>
  <c r="P74" i="1"/>
  <c r="P75" i="1"/>
  <c r="P76" i="1"/>
  <c r="P77" i="1"/>
  <c r="P78" i="1"/>
  <c r="P79" i="1"/>
  <c r="N72" i="1"/>
  <c r="N73" i="1"/>
  <c r="N74" i="1"/>
  <c r="N75" i="1"/>
  <c r="N76" i="1"/>
  <c r="N77" i="1"/>
  <c r="N78" i="1"/>
  <c r="N79" i="1"/>
  <c r="L72" i="1"/>
  <c r="L73" i="1"/>
  <c r="L74" i="1"/>
  <c r="L75" i="1"/>
  <c r="L76" i="1"/>
  <c r="L77" i="1"/>
  <c r="L78" i="1"/>
  <c r="L79" i="1"/>
  <c r="J72" i="1"/>
  <c r="J73" i="1"/>
  <c r="J74" i="1"/>
  <c r="J75" i="1"/>
  <c r="J76" i="1"/>
  <c r="J77" i="1"/>
  <c r="J78" i="1"/>
  <c r="J79" i="1"/>
  <c r="H72" i="1"/>
  <c r="H73" i="1"/>
  <c r="H74" i="1"/>
  <c r="H75" i="1"/>
  <c r="H76" i="1"/>
  <c r="H77" i="1"/>
  <c r="H78" i="1"/>
  <c r="H79" i="1"/>
  <c r="F72" i="1"/>
  <c r="F73" i="1"/>
  <c r="F74" i="1"/>
  <c r="F75" i="1"/>
  <c r="F76" i="1"/>
  <c r="F77" i="1"/>
  <c r="F78" i="1"/>
  <c r="F79" i="1"/>
  <c r="D72" i="1"/>
  <c r="D73" i="1"/>
  <c r="D74" i="1"/>
  <c r="D75" i="1"/>
  <c r="D76" i="1"/>
  <c r="D77" i="1"/>
  <c r="D78" i="1"/>
  <c r="D79" i="1"/>
  <c r="V71" i="1"/>
  <c r="T71" i="1"/>
  <c r="R71" i="1"/>
  <c r="P71" i="1"/>
  <c r="N71" i="1"/>
  <c r="L71" i="1"/>
  <c r="J71" i="1"/>
  <c r="H71" i="1"/>
  <c r="F71" i="1"/>
  <c r="V19" i="1"/>
  <c r="V20" i="1"/>
  <c r="V21" i="1"/>
  <c r="V18" i="1"/>
  <c r="T19" i="1"/>
  <c r="T20" i="1"/>
  <c r="T21" i="1"/>
  <c r="T18" i="1"/>
  <c r="R19" i="1"/>
  <c r="R20" i="1"/>
  <c r="R21" i="1"/>
  <c r="R18" i="1"/>
  <c r="P19" i="1"/>
  <c r="P20" i="1"/>
  <c r="P21" i="1"/>
  <c r="P18" i="1"/>
  <c r="N19" i="1"/>
  <c r="N20" i="1"/>
  <c r="N21" i="1"/>
  <c r="N18" i="1"/>
  <c r="L19" i="1"/>
  <c r="L20" i="1"/>
  <c r="L21" i="1"/>
  <c r="L18" i="1"/>
  <c r="J19" i="1"/>
  <c r="J20" i="1"/>
  <c r="J21" i="1"/>
  <c r="J18" i="1"/>
  <c r="H19" i="1"/>
  <c r="H20" i="1"/>
  <c r="H21" i="1"/>
  <c r="H18" i="1"/>
  <c r="F19" i="1"/>
  <c r="F20" i="1"/>
  <c r="F18" i="1"/>
  <c r="D252" i="1"/>
  <c r="H243" i="1"/>
  <c r="F243" i="1"/>
  <c r="D243" i="1"/>
  <c r="D193" i="1"/>
  <c r="D192" i="1"/>
  <c r="D191" i="1"/>
  <c r="D190" i="1"/>
  <c r="D189" i="1"/>
  <c r="D188" i="1"/>
  <c r="D187" i="1"/>
  <c r="D186" i="1"/>
  <c r="D185" i="1"/>
  <c r="D184" i="1"/>
  <c r="D183" i="1"/>
  <c r="D140" i="1"/>
  <c r="D139" i="1"/>
  <c r="D138" i="1"/>
  <c r="D137" i="1"/>
  <c r="D136" i="1"/>
  <c r="D135" i="1"/>
  <c r="D134" i="1"/>
  <c r="D133" i="1"/>
  <c r="D132" i="1"/>
  <c r="D131" i="1"/>
  <c r="D130" i="1"/>
  <c r="D71" i="1"/>
  <c r="D19" i="1"/>
  <c r="D20" i="1"/>
  <c r="D21" i="1"/>
  <c r="D40" i="1"/>
  <c r="D18" i="1"/>
  <c r="U7" i="2" l="1"/>
  <c r="U6" i="2"/>
  <c r="S6" i="2"/>
  <c r="S7" i="2"/>
  <c r="Q7" i="2"/>
  <c r="Q6" i="2"/>
  <c r="O6" i="2"/>
  <c r="O7" i="2"/>
  <c r="M7" i="2"/>
  <c r="M6" i="2"/>
  <c r="K6" i="2"/>
  <c r="K7" i="2"/>
  <c r="I6" i="2"/>
  <c r="I7" i="2"/>
  <c r="G6" i="2"/>
  <c r="G7" i="2"/>
  <c r="E7" i="2"/>
  <c r="E6" i="2"/>
  <c r="X81" i="2"/>
  <c r="X73" i="2"/>
  <c r="X65" i="2"/>
  <c r="X57" i="2"/>
  <c r="X49" i="2"/>
  <c r="X10" i="2"/>
  <c r="W43" i="1"/>
  <c r="W41" i="1"/>
  <c r="W49" i="1"/>
  <c r="W57" i="1"/>
  <c r="W44" i="1"/>
  <c r="W53" i="1"/>
  <c r="W52" i="1"/>
  <c r="W45" i="1"/>
  <c r="W55" i="1"/>
  <c r="W54" i="1"/>
  <c r="W47" i="1"/>
  <c r="W46" i="1"/>
  <c r="W58" i="1"/>
  <c r="W56" i="1"/>
  <c r="W48" i="1"/>
  <c r="W51" i="1"/>
  <c r="W50" i="1"/>
  <c r="W42" i="1"/>
  <c r="W85" i="1"/>
  <c r="W148" i="1"/>
  <c r="W101" i="1"/>
  <c r="W93" i="1"/>
  <c r="W109" i="1"/>
  <c r="W108" i="1"/>
  <c r="W100" i="1"/>
  <c r="W92" i="1"/>
  <c r="W84" i="1"/>
  <c r="W203" i="1"/>
  <c r="W106" i="1"/>
  <c r="W98" i="1"/>
  <c r="W90" i="1"/>
  <c r="W82" i="1"/>
  <c r="W99" i="1"/>
  <c r="W91" i="1"/>
  <c r="W212" i="1"/>
  <c r="J118" i="1"/>
  <c r="W105" i="1"/>
  <c r="W104" i="1"/>
  <c r="W97" i="1"/>
  <c r="W96" i="1"/>
  <c r="W89" i="1"/>
  <c r="W88" i="1"/>
  <c r="W81" i="1"/>
  <c r="W80" i="1"/>
  <c r="W83" i="1"/>
  <c r="W103" i="1"/>
  <c r="W95" i="1"/>
  <c r="W87" i="1"/>
  <c r="W107" i="1"/>
  <c r="W210" i="1"/>
  <c r="D178" i="1"/>
  <c r="W110" i="1"/>
  <c r="W102" i="1"/>
  <c r="W94" i="1"/>
  <c r="W86" i="1"/>
  <c r="W202" i="1"/>
  <c r="W162" i="1"/>
  <c r="W216" i="1"/>
  <c r="W153" i="1"/>
  <c r="W149" i="1"/>
  <c r="W146" i="1"/>
  <c r="W217" i="1"/>
  <c r="W208" i="1"/>
  <c r="W199" i="1"/>
  <c r="W196" i="1"/>
  <c r="W221" i="1"/>
  <c r="W169" i="1"/>
  <c r="W164" i="1"/>
  <c r="W161" i="1"/>
  <c r="W156" i="1"/>
  <c r="W145" i="1"/>
  <c r="W215" i="1"/>
  <c r="W209" i="1"/>
  <c r="W163" i="1"/>
  <c r="W155" i="1"/>
  <c r="W211" i="1"/>
  <c r="W207" i="1"/>
  <c r="W201" i="1"/>
  <c r="W223" i="1"/>
  <c r="W168" i="1"/>
  <c r="W166" i="1"/>
  <c r="W160" i="1"/>
  <c r="W158" i="1"/>
  <c r="W152" i="1"/>
  <c r="W150" i="1"/>
  <c r="W147" i="1"/>
  <c r="W214" i="1"/>
  <c r="W218" i="1"/>
  <c r="W204" i="1"/>
  <c r="W222" i="1"/>
  <c r="W167" i="1"/>
  <c r="W165" i="1"/>
  <c r="W159" i="1"/>
  <c r="W157" i="1"/>
  <c r="W151" i="1"/>
  <c r="W144" i="1"/>
  <c r="W142" i="1"/>
  <c r="W213" i="1"/>
  <c r="W206" i="1"/>
  <c r="W200" i="1"/>
  <c r="W197" i="1"/>
  <c r="W194" i="1"/>
  <c r="W219" i="1"/>
  <c r="W154" i="1"/>
  <c r="W143" i="1"/>
  <c r="W141" i="1"/>
  <c r="W205" i="1"/>
  <c r="W198" i="1"/>
  <c r="W195" i="1"/>
  <c r="W220" i="1"/>
  <c r="X29" i="2"/>
  <c r="X22" i="2"/>
  <c r="X21" i="2"/>
  <c r="X14" i="2"/>
  <c r="X13" i="2"/>
  <c r="X84" i="2"/>
  <c r="X82" i="2"/>
  <c r="X76" i="2"/>
  <c r="X74" i="2"/>
  <c r="X68" i="2"/>
  <c r="X60" i="2"/>
  <c r="X52" i="2"/>
  <c r="X30" i="2"/>
  <c r="X33" i="2"/>
  <c r="X83" i="2"/>
  <c r="X75" i="2"/>
  <c r="X67" i="2"/>
  <c r="X66" i="2"/>
  <c r="X59" i="2"/>
  <c r="X58" i="2"/>
  <c r="X51" i="2"/>
  <c r="X50" i="2"/>
  <c r="X25" i="2"/>
  <c r="X17" i="2"/>
  <c r="X9" i="2"/>
  <c r="X79" i="2"/>
  <c r="X71" i="2"/>
  <c r="X63" i="2"/>
  <c r="X55" i="2"/>
  <c r="X32" i="2"/>
  <c r="X24" i="2"/>
  <c r="X16" i="2"/>
  <c r="X8" i="2"/>
  <c r="X85" i="2"/>
  <c r="X77" i="2"/>
  <c r="X69" i="2"/>
  <c r="X61" i="2"/>
  <c r="X54" i="2"/>
  <c r="X26" i="2"/>
  <c r="X18" i="2"/>
  <c r="X28" i="2"/>
  <c r="X20" i="2"/>
  <c r="X12" i="2"/>
  <c r="X86" i="2"/>
  <c r="X78" i="2"/>
  <c r="X70" i="2"/>
  <c r="X62" i="2"/>
  <c r="X31" i="2"/>
  <c r="X27" i="2"/>
  <c r="X23" i="2"/>
  <c r="X19" i="2"/>
  <c r="X15" i="2"/>
  <c r="X11" i="2"/>
  <c r="X80" i="2"/>
  <c r="X72" i="2"/>
  <c r="X64" i="2"/>
  <c r="X56" i="2"/>
  <c r="E93" i="2"/>
  <c r="I93" i="2"/>
  <c r="X48" i="2"/>
  <c r="M93" i="2"/>
  <c r="Q93" i="2"/>
  <c r="X47" i="2"/>
  <c r="U93" i="2"/>
  <c r="D66" i="1"/>
  <c r="W32" i="1"/>
  <c r="W24" i="1"/>
  <c r="W22" i="1"/>
  <c r="W36" i="1"/>
  <c r="W28" i="1"/>
  <c r="W39" i="1"/>
  <c r="W31" i="1"/>
  <c r="W23" i="1"/>
  <c r="W35" i="1"/>
  <c r="W27" i="1"/>
  <c r="W33" i="1"/>
  <c r="W25" i="1"/>
  <c r="W38" i="1"/>
  <c r="W37" i="1"/>
  <c r="W34" i="1"/>
  <c r="W30" i="1"/>
  <c r="W29" i="1"/>
  <c r="W26" i="1"/>
  <c r="D254" i="1"/>
  <c r="D118" i="1"/>
  <c r="W189" i="1"/>
  <c r="W186" i="1"/>
  <c r="W135" i="1"/>
  <c r="D230" i="1"/>
  <c r="G93" i="2"/>
  <c r="W93" i="2"/>
  <c r="K93" i="2"/>
  <c r="O93" i="2"/>
  <c r="S93" i="2"/>
  <c r="X46" i="2"/>
  <c r="T230" i="1"/>
  <c r="L230" i="1"/>
  <c r="V230" i="1"/>
  <c r="W137" i="1"/>
  <c r="N178" i="1"/>
  <c r="N118" i="1"/>
  <c r="W138" i="1"/>
  <c r="H178" i="1"/>
  <c r="R178" i="1"/>
  <c r="W191" i="1"/>
  <c r="W192" i="1"/>
  <c r="W193" i="1"/>
  <c r="W188" i="1"/>
  <c r="R230" i="1"/>
  <c r="H230" i="1"/>
  <c r="N230" i="1"/>
  <c r="W183" i="1"/>
  <c r="W184" i="1"/>
  <c r="J230" i="1"/>
  <c r="W190" i="1"/>
  <c r="W185" i="1"/>
  <c r="P230" i="1"/>
  <c r="F230" i="1"/>
  <c r="T178" i="1"/>
  <c r="W132" i="1"/>
  <c r="P178" i="1"/>
  <c r="W131" i="1"/>
  <c r="J178" i="1"/>
  <c r="W133" i="1"/>
  <c r="F178" i="1"/>
  <c r="W134" i="1"/>
  <c r="L178" i="1"/>
  <c r="V178" i="1"/>
  <c r="W136" i="1"/>
  <c r="H118" i="1"/>
  <c r="P118" i="1"/>
  <c r="R118" i="1"/>
  <c r="V118" i="1"/>
  <c r="L118" i="1"/>
  <c r="T118" i="1"/>
  <c r="F118" i="1"/>
  <c r="W130" i="1"/>
  <c r="W18" i="1"/>
  <c r="W187" i="1"/>
  <c r="X7" i="2" l="1"/>
  <c r="C7" i="1"/>
  <c r="V232" i="1"/>
  <c r="C6" i="1"/>
  <c r="S15" i="8" l="1"/>
  <c r="S16" i="8"/>
  <c r="S17" i="8"/>
  <c r="S18" i="8"/>
  <c r="S19" i="8"/>
  <c r="S20" i="8"/>
  <c r="S21" i="8"/>
  <c r="S7" i="8"/>
  <c r="S8" i="8"/>
  <c r="S9" i="8"/>
  <c r="S10" i="8"/>
  <c r="S11" i="8"/>
  <c r="S12" i="8"/>
  <c r="S13" i="8"/>
  <c r="S14" i="8"/>
  <c r="S6" i="8"/>
  <c r="W71" i="1" l="1"/>
  <c r="W139" i="1"/>
  <c r="V252" i="1"/>
  <c r="T252" i="1"/>
  <c r="R252" i="1"/>
  <c r="P252" i="1"/>
  <c r="N252" i="1"/>
  <c r="L252" i="1"/>
  <c r="J252" i="1"/>
  <c r="H252" i="1"/>
  <c r="F252" i="1"/>
  <c r="V243" i="1"/>
  <c r="T243" i="1"/>
  <c r="R243" i="1"/>
  <c r="P243" i="1"/>
  <c r="N243" i="1"/>
  <c r="L243" i="1"/>
  <c r="J243" i="1"/>
  <c r="W170" i="1" l="1"/>
  <c r="W177" i="1"/>
  <c r="W229" i="1"/>
  <c r="W251" i="1"/>
  <c r="W248" i="1"/>
  <c r="W239" i="1"/>
  <c r="W241" i="1"/>
  <c r="W117" i="1"/>
  <c r="W111" i="1"/>
  <c r="W78" i="1"/>
  <c r="W77" i="1"/>
  <c r="W61" i="1"/>
  <c r="W65" i="1"/>
  <c r="W63" i="1"/>
  <c r="X92" i="2"/>
  <c r="X6" i="2"/>
  <c r="W41" i="2"/>
  <c r="U41" i="2"/>
  <c r="S41" i="2"/>
  <c r="Q41" i="2"/>
  <c r="O41" i="2"/>
  <c r="M41" i="2"/>
  <c r="K41" i="2"/>
  <c r="I41" i="2"/>
  <c r="G41" i="2"/>
  <c r="E41" i="2"/>
  <c r="W95" i="2" l="1"/>
  <c r="U95" i="2"/>
  <c r="S95" i="2"/>
  <c r="Q95" i="2"/>
  <c r="O95" i="2"/>
  <c r="M95" i="2"/>
  <c r="K95" i="2"/>
  <c r="I95" i="2"/>
  <c r="G95" i="2"/>
  <c r="E95" i="2"/>
  <c r="X39" i="2"/>
  <c r="X91" i="2"/>
  <c r="X90" i="2"/>
  <c r="X89" i="2"/>
  <c r="X88" i="2"/>
  <c r="X37" i="2"/>
  <c r="X36" i="2"/>
  <c r="X35" i="2"/>
  <c r="X93" i="2" l="1"/>
  <c r="X41" i="2"/>
  <c r="W115" i="1"/>
  <c r="W114" i="1"/>
  <c r="W249" i="1"/>
  <c r="W252" i="1" s="1"/>
  <c r="W240" i="1"/>
  <c r="W243" i="1" s="1"/>
  <c r="W227" i="1"/>
  <c r="W226" i="1"/>
  <c r="W225" i="1"/>
  <c r="W175" i="1"/>
  <c r="W174" i="1"/>
  <c r="W176" i="1"/>
  <c r="W172" i="1"/>
  <c r="W140" i="1"/>
  <c r="L10" i="1"/>
  <c r="T232" i="1"/>
  <c r="K10" i="1" s="1"/>
  <c r="R232" i="1"/>
  <c r="J10" i="1" s="1"/>
  <c r="J232" i="1"/>
  <c r="F10" i="1" s="1"/>
  <c r="H232" i="1"/>
  <c r="E10" i="1" s="1"/>
  <c r="F232" i="1"/>
  <c r="D10" i="1" s="1"/>
  <c r="W116" i="1"/>
  <c r="W113" i="1"/>
  <c r="W79" i="1"/>
  <c r="W76" i="1"/>
  <c r="W75" i="1"/>
  <c r="W74" i="1"/>
  <c r="W73" i="1"/>
  <c r="W72" i="1"/>
  <c r="V66" i="1"/>
  <c r="T66" i="1"/>
  <c r="R66" i="1"/>
  <c r="P66" i="1"/>
  <c r="N66" i="1"/>
  <c r="L66" i="1"/>
  <c r="J66" i="1"/>
  <c r="H66" i="1"/>
  <c r="F66" i="1"/>
  <c r="W64" i="1"/>
  <c r="W62" i="1"/>
  <c r="W60" i="1"/>
  <c r="W40" i="1"/>
  <c r="W21" i="1"/>
  <c r="W20" i="1"/>
  <c r="W19" i="1"/>
  <c r="W66" i="1" l="1"/>
  <c r="W118" i="1"/>
  <c r="W230" i="1"/>
  <c r="W178" i="1"/>
  <c r="X95" i="2"/>
  <c r="D232" i="1"/>
  <c r="C10" i="1" s="1"/>
  <c r="N232" i="1"/>
  <c r="H10" i="1" s="1"/>
  <c r="P232" i="1"/>
  <c r="I10" i="1" s="1"/>
  <c r="D6" i="1"/>
  <c r="C11" i="1"/>
  <c r="T254" i="1"/>
  <c r="K11" i="1" s="1"/>
  <c r="L254" i="1"/>
  <c r="G11" i="1" s="1"/>
  <c r="R254" i="1"/>
  <c r="J11" i="1" s="1"/>
  <c r="K6" i="1"/>
  <c r="H254" i="1"/>
  <c r="E11" i="1" s="1"/>
  <c r="P254" i="1"/>
  <c r="I11" i="1" s="1"/>
  <c r="J7" i="1"/>
  <c r="F254" i="1"/>
  <c r="D11" i="1" s="1"/>
  <c r="V254" i="1"/>
  <c r="L11" i="1" s="1"/>
  <c r="P120" i="1"/>
  <c r="I9" i="1" s="1"/>
  <c r="I7" i="1"/>
  <c r="F6" i="1"/>
  <c r="L7" i="1"/>
  <c r="G6" i="1"/>
  <c r="H120" i="1"/>
  <c r="E9" i="1" s="1"/>
  <c r="E7" i="1"/>
  <c r="D120" i="1"/>
  <c r="C9" i="1" s="1"/>
  <c r="V120" i="1"/>
  <c r="L9" i="1" s="1"/>
  <c r="L6" i="1"/>
  <c r="E6" i="1"/>
  <c r="T120" i="1"/>
  <c r="K9" i="1" s="1"/>
  <c r="K7" i="1"/>
  <c r="D7" i="1"/>
  <c r="N120" i="1"/>
  <c r="H9" i="1" s="1"/>
  <c r="J120" i="1"/>
  <c r="F9" i="1" s="1"/>
  <c r="F7" i="1"/>
  <c r="F120" i="1"/>
  <c r="D9" i="1" s="1"/>
  <c r="W254" i="1"/>
  <c r="J254" i="1"/>
  <c r="F11" i="1" s="1"/>
  <c r="H7" i="1"/>
  <c r="I6" i="1"/>
  <c r="L120" i="1"/>
  <c r="G9" i="1" s="1"/>
  <c r="G7" i="1"/>
  <c r="N254" i="1"/>
  <c r="H11" i="1" s="1"/>
  <c r="H6" i="1"/>
  <c r="J6" i="1"/>
  <c r="R120" i="1"/>
  <c r="J9" i="1" s="1"/>
  <c r="L232" i="1"/>
  <c r="G10" i="1" s="1"/>
  <c r="M10" i="1" l="1"/>
  <c r="C8" i="1"/>
  <c r="K8" i="1"/>
  <c r="J8" i="1"/>
  <c r="D8" i="1"/>
  <c r="I8" i="1"/>
  <c r="H8" i="1"/>
  <c r="F8" i="1"/>
  <c r="M7" i="1"/>
  <c r="G8" i="1"/>
  <c r="M11" i="1"/>
  <c r="M9" i="1"/>
  <c r="E8" i="1"/>
  <c r="L8" i="1"/>
  <c r="M6" i="1"/>
  <c r="W120" i="1"/>
  <c r="W232" i="1"/>
  <c r="M8" i="1" l="1"/>
  <c r="X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tc={C6C674AA-5F99-4C60-8F50-56F86499ECA7}</author>
  </authors>
  <commentList>
    <comment ref="A57" authorId="0" shapeId="0" xr:uid="{C6C674AA-5F99-4C60-8F50-56F86499ECA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Is deze ook nog van toepassing bij HOT? Met andere woorden, willen we mensen weer vanaf jaar 1 HOT laten starten zelfs als ze in jaar 5 daadwerkelijk starten&gt;?</t>
        </r>
      </text>
    </comment>
  </commentList>
</comments>
</file>

<file path=xl/sharedStrings.xml><?xml version="1.0" encoding="utf-8"?>
<sst xmlns="http://schemas.openxmlformats.org/spreadsheetml/2006/main" count="761" uniqueCount="195">
  <si>
    <t>Personnel costs*</t>
  </si>
  <si>
    <t>Non-Personnel costs***</t>
  </si>
  <si>
    <t>…</t>
  </si>
  <si>
    <t>NWO contribution</t>
  </si>
  <si>
    <t xml:space="preserve">Total </t>
  </si>
  <si>
    <t>Total NWO contribution</t>
  </si>
  <si>
    <t>A. Capital investment</t>
  </si>
  <si>
    <t>Year 1</t>
  </si>
  <si>
    <t>Year 2</t>
  </si>
  <si>
    <t>Year 3</t>
  </si>
  <si>
    <t>Year 4</t>
  </si>
  <si>
    <t>Year 5</t>
  </si>
  <si>
    <t>Year 6</t>
  </si>
  <si>
    <t>Year 7</t>
  </si>
  <si>
    <t>Year 8</t>
  </si>
  <si>
    <t>Year 9</t>
  </si>
  <si>
    <t>Year 10</t>
  </si>
  <si>
    <t>Total in-kind contribution</t>
  </si>
  <si>
    <t>Total cash contribution</t>
  </si>
  <si>
    <t>In-kind contribution</t>
  </si>
  <si>
    <t>Total capital investment</t>
  </si>
  <si>
    <t>€</t>
  </si>
  <si>
    <t>Additonal explanation to the tables</t>
  </si>
  <si>
    <t>Personnel costs</t>
  </si>
  <si>
    <t>Total project costs</t>
  </si>
  <si>
    <t xml:space="preserve">Total infrastructure costs </t>
  </si>
  <si>
    <t>Overview</t>
  </si>
  <si>
    <t>Total costs</t>
  </si>
  <si>
    <t>Clarification to the budget lines</t>
  </si>
  <si>
    <t>Non-Personnel costs</t>
  </si>
  <si>
    <t>minimal requirement for own contribution (in kind + in cash)  =25%</t>
  </si>
  <si>
    <t xml:space="preserve">In kind + in cash </t>
  </si>
  <si>
    <t>Total</t>
  </si>
  <si>
    <t>Type of position, HOT scale*</t>
  </si>
  <si>
    <t>Description of contribution</t>
  </si>
  <si>
    <t>Large-scale research infrastructures</t>
  </si>
  <si>
    <t>General</t>
  </si>
  <si>
    <r>
      <t>·</t>
    </r>
    <r>
      <rPr>
        <sz val="7"/>
        <color theme="1"/>
        <rFont val="Times New Roman"/>
        <family val="1"/>
      </rPr>
      <t xml:space="preserve">       </t>
    </r>
    <r>
      <rPr>
        <sz val="10"/>
        <color theme="1"/>
        <rFont val="Calibri"/>
        <family val="2"/>
      </rPr>
      <t>Only project-specific costs are eligible for funding, which means:</t>
    </r>
  </si>
  <si>
    <r>
      <t>·</t>
    </r>
    <r>
      <rPr>
        <sz val="7"/>
        <color theme="1"/>
        <rFont val="Times New Roman"/>
        <family val="1"/>
      </rPr>
      <t xml:space="preserve">       </t>
    </r>
    <r>
      <rPr>
        <sz val="10"/>
        <color theme="1"/>
        <rFont val="Calibri"/>
        <family val="2"/>
      </rPr>
      <t>Upload the multiyear budget in ISAAC in Excel format.</t>
    </r>
  </si>
  <si>
    <t>Filling out the excel template</t>
  </si>
  <si>
    <t>Instructions:</t>
  </si>
  <si>
    <r>
      <t>A.</t>
    </r>
    <r>
      <rPr>
        <sz val="7"/>
        <color rgb="FF18657C"/>
        <rFont val="Times New Roman"/>
        <family val="1"/>
      </rPr>
      <t xml:space="preserve">          </t>
    </r>
    <r>
      <rPr>
        <sz val="14"/>
        <color rgb="FF18657C"/>
        <rFont val="Saira ExtraCondensed"/>
      </rPr>
      <t xml:space="preserve">Capital investments </t>
    </r>
  </si>
  <si>
    <t>Capital investments may include the following types of costs:</t>
  </si>
  <si>
    <t>Non-personnel costs</t>
  </si>
  <si>
    <t xml:space="preserve">Cash contribution </t>
  </si>
  <si>
    <r>
      <rPr>
        <b/>
        <i/>
        <sz val="9"/>
        <color theme="0"/>
        <rFont val="Calibri"/>
        <family val="2"/>
        <scheme val="minor"/>
      </rPr>
      <t>In kind</t>
    </r>
    <r>
      <rPr>
        <b/>
        <sz val="9"/>
        <color theme="0"/>
        <rFont val="Calibri"/>
        <family val="2"/>
        <scheme val="minor"/>
      </rPr>
      <t xml:space="preserve"> contribution</t>
    </r>
  </si>
  <si>
    <t>Cash contribution</t>
  </si>
  <si>
    <t>If required, please provide additional specification or elaboration on the budget here.</t>
  </si>
  <si>
    <t># Hours</t>
  </si>
  <si>
    <t>HOT scale</t>
  </si>
  <si>
    <t>B. Operating costs</t>
  </si>
  <si>
    <t>Total Operating costs</t>
  </si>
  <si>
    <t>National Roadmap consortia 2024</t>
  </si>
  <si>
    <t># of productive hours for 1 FTE</t>
  </si>
  <si>
    <t>Schaal</t>
  </si>
  <si>
    <t>Loonkosten per mensjaar</t>
  </si>
  <si>
    <t>Overhead</t>
  </si>
  <si>
    <t>Totale kosten</t>
  </si>
  <si>
    <t>Uurtarief productieve uren, ex btw</t>
  </si>
  <si>
    <t>Maximum scale conform the call for proposals is scale 16</t>
  </si>
  <si>
    <t xml:space="preserve">€ </t>
  </si>
  <si>
    <t xml:space="preserve">*** where possible, specify categories of approximately € 100,000 - € 500,000; elaborate on the budget posts in column X; refer to the proposal. </t>
  </si>
  <si>
    <t xml:space="preserve">* Salary costs should be budgeted in accordance with the wage rates from Table 2.2, column ‘Hourly rate productive hours, excl. Dutch VAT’ from the most recently published Handleiding Overheidstarieven (Salary tables | NWO) at the time of submission. The wage rate is thus determined by the salary scale that is applicable to the researcher or project team member’s appointment. When no salary scale system applies, a cost-covering rate should be selected to cover both personnel costs and overheads. The applicable hourly wage rate is maximised at scale 16, in accordance with HOT wage rates. The budget assumes a 3% annual indexing of HOT 2.2 wage rates. For personnel in HOT or other wage rates please indicate the scale in column B and hours in columns C, E, G, etc. (designated FTE). In column X provide information on the hourly wage rates and motivation why these wage rates are needed. </t>
  </si>
  <si>
    <t>Due to the built in formula it is not possible to delete or add rows in the personnel cost sections. Hide any empty rows for personnel cost positions that are not used in the budget. You may delete or add rows, and add cost types, in the non-personnel sections.</t>
  </si>
  <si>
    <t xml:space="preserve">Tab “1. Project budget”: Please provide a detailed breakdown of the costs for the LSRI project (NWO-contribution and in-kind/cash contribution by the consortium; expressed in €) for each year over the whole project duration. 
In the presentation of the budget, please follow the structure of the intended work packages/components instead of presenting a breakdown of costs per contributing partner. 
Use column X (clarification of budget lines) to provide, among others, information on the funding stream (main applicant and co-applicant(s), co-funder(s), cooperation partners).
Personnel cost sections: Due to the built in formula **it is not possible to delete or add rows in the personnel cost sections**. Hide any empty rows for personnel cost positions not used in the budget.
Non-personnel cost sections: You may delete or add rows, and add cost types in the non-personnel cost sections.
</t>
  </si>
  <si>
    <t>Instructions for filling out the multiyear budget form</t>
  </si>
  <si>
    <r>
      <t>·</t>
    </r>
    <r>
      <rPr>
        <sz val="7"/>
        <color theme="1"/>
        <rFont val="Times New Roman"/>
        <family val="1"/>
      </rPr>
      <t xml:space="preserve">       </t>
    </r>
    <r>
      <rPr>
        <sz val="10"/>
        <color theme="1"/>
        <rFont val="Calibri"/>
        <family val="2"/>
      </rPr>
      <t xml:space="preserve">As a lower limit for the NWO contribution a </t>
    </r>
    <r>
      <rPr>
        <b/>
        <sz val="10"/>
        <color theme="1"/>
        <rFont val="Calibri"/>
        <family val="2"/>
      </rPr>
      <t>minimum amount</t>
    </r>
    <r>
      <rPr>
        <sz val="10"/>
        <color theme="1"/>
        <rFont val="Calibri"/>
        <family val="2"/>
      </rPr>
      <t xml:space="preserve"> of €10 million applies. The duration of the grant period, within which the NWO grant must be spent in full, is a maximum of 10 years. The entire duration of the LSRI project is 10 years.</t>
    </r>
  </si>
  <si>
    <r>
      <t>·</t>
    </r>
    <r>
      <rPr>
        <sz val="7"/>
        <color theme="1"/>
        <rFont val="Times New Roman"/>
        <family val="1"/>
      </rPr>
      <t xml:space="preserve">       </t>
    </r>
    <r>
      <rPr>
        <sz val="10"/>
        <color theme="1"/>
        <rFont val="Calibri"/>
        <family val="2"/>
      </rPr>
      <t xml:space="preserve">In case of questions, please contact (well before the submission deadline) roadmap@nwo.nl . </t>
    </r>
  </si>
  <si>
    <t>The form contains two tabs (1. Project Budget; 2. Total 10 year budget) to be filled out:</t>
  </si>
  <si>
    <t>Tab 1. Project budget</t>
  </si>
  <si>
    <t xml:space="preserve">Provide a detailed breakdown of the costs for the LSRI project (NWO-contribution and in-kind/cash contribution by the consortium; expressed in €) for each year over the whole project duration. </t>
  </si>
  <si>
    <t xml:space="preserve">In the presentation of the budget, please follow the structure of the intended work packages/components instead of presenting a breakdown of costs per contributing partner. </t>
  </si>
  <si>
    <t xml:space="preserve">Use column X (clarification of budget lines) to provide, among others, information on the funding stream (main applicant and co-applicant(s), co-funder(s), cooperation partners). </t>
  </si>
  <si>
    <t>Tab 2. Total 10 year budget</t>
  </si>
  <si>
    <t>Provide a breakdown of the total costs of the research infrastructure - including costs that are not eligible for funding – (expressed in €) for each year over the whole duration of the LSRI project. If the LSRI application is part of a larger whole, such as the expansion or renewal of an existing infrastructure, it should be clear which costs and contributions are related to the proposed LSRI project (NWO contribution and co-funding) and which are related to the larger whole.</t>
  </si>
  <si>
    <t>Note: In their assessment of the feasibility and sustainability of the proposed 10-year LSRI project, the external referees and the international assessment committee consider the presented full presentation of costs of the LSRI, i.e., the total 10-year budget including non-eligible costs.</t>
  </si>
  <si>
    <r>
      <t>·</t>
    </r>
    <r>
      <rPr>
        <sz val="7"/>
        <color theme="1"/>
        <rFont val="Times New Roman"/>
        <family val="1"/>
      </rPr>
      <t xml:space="preserve">       </t>
    </r>
    <r>
      <rPr>
        <sz val="10"/>
        <color theme="1"/>
        <rFont val="Calibri"/>
        <family val="2"/>
      </rPr>
      <t xml:space="preserve">Personnel cost sections: Due to the built in formula it is </t>
    </r>
    <r>
      <rPr>
        <b/>
        <sz val="10"/>
        <color theme="1"/>
        <rFont val="Calibri"/>
        <family val="2"/>
      </rPr>
      <t>not possible to delete or add rows in the personnel cost sections</t>
    </r>
    <r>
      <rPr>
        <sz val="10"/>
        <color theme="1"/>
        <rFont val="Calibri"/>
        <family val="2"/>
      </rPr>
      <t xml:space="preserve">. Hide any empty rows for personnel cost positions not used in the budget. </t>
    </r>
  </si>
  <si>
    <r>
      <t>·</t>
    </r>
    <r>
      <rPr>
        <sz val="7"/>
        <color theme="1"/>
        <rFont val="Times New Roman"/>
        <family val="1"/>
      </rPr>
      <t xml:space="preserve">       </t>
    </r>
    <r>
      <rPr>
        <sz val="10"/>
        <color theme="1"/>
        <rFont val="Calibri"/>
        <family val="2"/>
      </rPr>
      <t xml:space="preserve">Break down the budget in three budget sections: NWO-contribution, in-kind contribution, and cash contribution. Note that cash contributions are </t>
    </r>
    <r>
      <rPr>
        <sz val="9"/>
        <color theme="1"/>
        <rFont val="Segoe UI"/>
        <family val="2"/>
      </rPr>
      <t>monetary contributions</t>
    </r>
    <r>
      <rPr>
        <sz val="10"/>
        <color theme="1"/>
        <rFont val="Calibri"/>
        <family val="2"/>
      </rPr>
      <t xml:space="preserve"> directly provided to or collected by the main beneficiary. The main beneficiary should explicitly reserve all cash contributions for the project (see Call for proposals, Section 5.1.7). For cash contributions: briefly describe in column A the intended use of the cash contribution.</t>
    </r>
  </si>
  <si>
    <r>
      <t>·</t>
    </r>
    <r>
      <rPr>
        <sz val="7"/>
        <color theme="1"/>
        <rFont val="Times New Roman"/>
        <family val="1"/>
      </rPr>
      <t xml:space="preserve">       </t>
    </r>
    <r>
      <rPr>
        <sz val="10"/>
        <color theme="1"/>
        <rFont val="Calibri"/>
        <family val="2"/>
      </rPr>
      <t>Distinguish within each budget section the cost categories “Capital investment (A)” and “Operating costs (B)”, and subsequently distinguish between “personnel costs” and “non-personnel costs”. Please consult Sections 3.2 and 7.3 of the call for proposals for the definitions and cost types included in the cost categories.</t>
    </r>
  </si>
  <si>
    <r>
      <t>·</t>
    </r>
    <r>
      <rPr>
        <sz val="7"/>
        <color theme="1"/>
        <rFont val="Times New Roman"/>
        <family val="1"/>
      </rPr>
      <t xml:space="preserve">       </t>
    </r>
    <r>
      <rPr>
        <sz val="10"/>
        <color theme="1"/>
        <rFont val="Calibri"/>
        <family val="2"/>
      </rPr>
      <t>Cells that contain a formula are locked and cannot be edited. Colour codes: light grey = cell with a formula; dark grey = not relevant cell.</t>
    </r>
  </si>
  <si>
    <r>
      <t>·</t>
    </r>
    <r>
      <rPr>
        <sz val="7"/>
        <color theme="1"/>
        <rFont val="Times New Roman"/>
        <family val="1"/>
      </rPr>
      <t xml:space="preserve">       </t>
    </r>
    <r>
      <rPr>
        <sz val="10"/>
        <color theme="1"/>
        <rFont val="Calibri"/>
        <family val="2"/>
      </rPr>
      <t>If taxes are included in your budget, please consult your local VAT expert or accountant to assess whether tax exemptions apply to your LSRI application. In all cases it applies that VAT cannot be included in the budget when the VAT can be reclaimed by the applying institution.</t>
    </r>
  </si>
  <si>
    <r>
      <t>·</t>
    </r>
    <r>
      <rPr>
        <sz val="7"/>
        <color theme="1"/>
        <rFont val="Times New Roman"/>
        <family val="1"/>
      </rPr>
      <t xml:space="preserve">       </t>
    </r>
    <r>
      <rPr>
        <sz val="10"/>
        <color theme="1"/>
        <rFont val="Calibri"/>
        <family val="2"/>
      </rPr>
      <t>Before submitting your budget, please check whether all “totals” are correctly calculated.</t>
    </r>
  </si>
  <si>
    <t>Capital investments and (initial) operating costs</t>
  </si>
  <si>
    <t xml:space="preserve">Capital investments include costs for the development and/or acquisition/construction of the intended LSRI and costs for a modification of the existing LSRI with the aim to realise scientific breakthroughs. Capital investments also include the membership contributions by the Netherlands to an international research infrastructure if these are related to the capital investments. </t>
  </si>
  <si>
    <t>Please consult Section 7.3 of the call for proposals for a more detailed description of the eligible costs.</t>
  </si>
  <si>
    <r>
      <t>B.</t>
    </r>
    <r>
      <rPr>
        <sz val="7"/>
        <color rgb="FF18657C"/>
        <rFont val="Times New Roman"/>
        <family val="1"/>
      </rPr>
      <t xml:space="preserve">          </t>
    </r>
    <r>
      <rPr>
        <sz val="14"/>
        <color rgb="FF18657C"/>
        <rFont val="Saira ExtraCondensed"/>
      </rPr>
      <t xml:space="preserve">(Initial) Operating costs </t>
    </r>
  </si>
  <si>
    <t>Operating costs encompass costs needed for keeping the LSRI operational and to facilitate the use of the infrastructure by external users. A maximum of 50% of operating costs falling within the duration of the LSRI project (initial operating costs) may be funded from the NWO contribution. Initial operating costs can also include the membership contributions by the Netherlands to an international research infrastructure, if these are related to the initial operational costs.</t>
  </si>
  <si>
    <t>Running costs may include the following types of costs:</t>
  </si>
  <si>
    <r>
      <t>·</t>
    </r>
    <r>
      <rPr>
        <sz val="7"/>
        <color theme="1"/>
        <rFont val="Times New Roman"/>
        <family val="1"/>
      </rPr>
      <t xml:space="preserve">       </t>
    </r>
    <r>
      <rPr>
        <sz val="10"/>
        <color theme="1"/>
        <rFont val="Calibri"/>
        <family val="2"/>
      </rPr>
      <t xml:space="preserve">Salary costs must be budgeted in accordance with the wage rates from Table 2.2, column ‘Hourly rate productive hours, excl. Dutch VAT’ from the most recently published </t>
    </r>
    <r>
      <rPr>
        <i/>
        <sz val="10"/>
        <color theme="1"/>
        <rFont val="Calibri"/>
        <family val="2"/>
      </rPr>
      <t>Handleiding Overheidstarieven</t>
    </r>
    <r>
      <rPr>
        <sz val="10"/>
        <color theme="1"/>
        <rFont val="Calibri"/>
        <family val="2"/>
      </rPr>
      <t xml:space="preserve"> (HOT) at the time of submission (https://www.nwo.nl/en/salary-tables). The wage rate is thus determined by the salary scale that is applicable to the researcher or project team member’s appointment. When no salary scale system applies, select a cost-covering wage rate to cover both personnel costs and overheads. Please consult Section 7.3 of the call for proposals for more details and a clarification of cost types and cost categories. </t>
    </r>
  </si>
  <si>
    <r>
      <t xml:space="preserve">The premise for calculating the HOT wage rates per scale are the productive hours per FTE. The number of productive working hours is based on the number of working hours for someone working 5 days a week and a 36-hours work week </t>
    </r>
    <r>
      <rPr>
        <b/>
        <sz val="10"/>
        <color theme="1"/>
        <rFont val="Calibri"/>
        <family val="2"/>
      </rPr>
      <t xml:space="preserve">minus </t>
    </r>
    <r>
      <rPr>
        <sz val="10"/>
        <color theme="1"/>
        <rFont val="Calibri"/>
        <family val="2"/>
      </rPr>
      <t xml:space="preserve">bank holidays, personal holiday hours, absenteeism due to illness (6,5%), and indirect productive hours (10%). </t>
    </r>
    <r>
      <rPr>
        <b/>
        <sz val="10"/>
        <color theme="1"/>
        <rFont val="Calibri"/>
        <family val="2"/>
      </rPr>
      <t>HOT assumes</t>
    </r>
    <r>
      <rPr>
        <sz val="10"/>
        <color theme="1"/>
        <rFont val="Calibri"/>
        <family val="2"/>
      </rPr>
      <t xml:space="preserve"> </t>
    </r>
    <r>
      <rPr>
        <b/>
        <sz val="10"/>
        <color theme="1"/>
        <rFont val="Calibri"/>
        <family val="2"/>
      </rPr>
      <t>1364 productive hours for 1 FTE</t>
    </r>
    <r>
      <rPr>
        <sz val="10"/>
        <color theme="1"/>
        <rFont val="Calibri"/>
        <family val="2"/>
      </rPr>
      <t xml:space="preserve"> per year in 2024 to calculate the corresponding wage rate per function scale. Hence, 1 FTE = 1364 productive working hours is the baseline for budgeting personnel costs.</t>
    </r>
  </si>
  <si>
    <t>Please provide the following information: concise description of the position in column A, HOT 2.2 scale in column B and the number of productive hours in columns C, E, G, I, etc. Provide in column X a short substantiation of the scale used (e.g., UFO profile). In case more than one position is clustered in one entry, specify in column X for each person to be appointed the number of productive hours (Example: 1364 hours = 1 FTE, spread over 3 positions: 0.2 FTE = 272.8 hours + 0.3 FTE = 409.2 hours + 0.5 FTE = 682 hours).</t>
  </si>
  <si>
    <r>
      <t>·</t>
    </r>
    <r>
      <rPr>
        <sz val="7"/>
        <color theme="1"/>
        <rFont val="Times New Roman"/>
        <family val="1"/>
      </rPr>
      <t xml:space="preserve">       </t>
    </r>
    <r>
      <rPr>
        <sz val="10"/>
        <color theme="1"/>
        <rFont val="Calibri"/>
        <family val="2"/>
      </rPr>
      <t xml:space="preserve">The budget assumes a 3% annual indexing of HOT 2.2 wage rates. This applies to both the NWO contribution and the in-kind contribution. </t>
    </r>
  </si>
  <si>
    <t>Columns D, F, H, etc., will calculate the salary costs taking 3% annual indexing into account.</t>
  </si>
  <si>
    <r>
      <t>·</t>
    </r>
    <r>
      <rPr>
        <sz val="7"/>
        <color theme="1"/>
        <rFont val="Times New Roman"/>
        <family val="1"/>
      </rPr>
      <t xml:space="preserve">       </t>
    </r>
    <r>
      <rPr>
        <sz val="10"/>
        <color theme="1"/>
        <rFont val="Calibri"/>
        <family val="2"/>
      </rPr>
      <t>Important notes:</t>
    </r>
  </si>
  <si>
    <r>
      <t>-</t>
    </r>
    <r>
      <rPr>
        <sz val="7"/>
        <color theme="1"/>
        <rFont val="Times New Roman"/>
        <family val="1"/>
      </rPr>
      <t xml:space="preserve">          </t>
    </r>
    <r>
      <rPr>
        <sz val="10"/>
        <color theme="1"/>
        <rFont val="Calibri"/>
        <family val="2"/>
      </rPr>
      <t xml:space="preserve">the applicable hourly rate is maximised at scale 16 (HOT 2.2 wage rate). This applies to personnel costs both in the own contribution and requested from NWO. </t>
    </r>
  </si>
  <si>
    <r>
      <t>-</t>
    </r>
    <r>
      <rPr>
        <sz val="7"/>
        <color theme="1"/>
        <rFont val="Times New Roman"/>
        <family val="1"/>
      </rPr>
      <t xml:space="preserve">          </t>
    </r>
    <r>
      <rPr>
        <sz val="10"/>
        <color theme="1"/>
        <rFont val="Calibri"/>
        <family val="2"/>
      </rPr>
      <t>A total of 1364 productive hours is the maximum number of hours that can be budgeted for 1 FTE.</t>
    </r>
  </si>
  <si>
    <r>
      <t>-</t>
    </r>
    <r>
      <rPr>
        <sz val="7"/>
        <color theme="1"/>
        <rFont val="Times New Roman"/>
        <family val="1"/>
      </rPr>
      <t xml:space="preserve">          </t>
    </r>
    <r>
      <rPr>
        <sz val="10"/>
        <color theme="1"/>
        <rFont val="Calibri"/>
        <family val="2"/>
      </rPr>
      <t>Any personnel cost exceeding the maximum wage rates have to be covered by the applicants. The difference between real personnel costs and the maximum wage rate cannot be deployed as matching.</t>
    </r>
  </si>
  <si>
    <r>
      <t>-</t>
    </r>
    <r>
      <rPr>
        <sz val="7"/>
        <color theme="1"/>
        <rFont val="Times New Roman"/>
        <family val="1"/>
      </rPr>
      <t xml:space="preserve">          </t>
    </r>
    <r>
      <rPr>
        <sz val="10"/>
        <color theme="1"/>
        <rFont val="Calibri"/>
        <family val="2"/>
      </rPr>
      <t>Work by third parties can be requested as part of the materials budget. Here the same rules apply as for Personnel costs (see above, and Section 7.8.3. in the call for proposals).</t>
    </r>
  </si>
  <si>
    <r>
      <t>·</t>
    </r>
    <r>
      <rPr>
        <sz val="7"/>
        <color theme="1"/>
        <rFont val="Times New Roman"/>
        <family val="1"/>
      </rPr>
      <t xml:space="preserve">       </t>
    </r>
    <r>
      <rPr>
        <sz val="10"/>
        <color theme="1"/>
        <rFont val="Calibri"/>
        <family val="2"/>
      </rPr>
      <t xml:space="preserve">If applicable, provide information on the calculation of the costs within a budget line. </t>
    </r>
  </si>
  <si>
    <r>
      <t>·</t>
    </r>
    <r>
      <rPr>
        <sz val="7"/>
        <color theme="1"/>
        <rFont val="Times New Roman"/>
        <family val="1"/>
      </rPr>
      <t xml:space="preserve">       </t>
    </r>
    <r>
      <rPr>
        <sz val="10"/>
        <color theme="1"/>
        <rFont val="Calibri"/>
        <family val="2"/>
      </rPr>
      <t xml:space="preserve">In case a budget line involves an aggregation of items/services/materials, as a rule of thumb the aggregation preferably does not exceed € 500,000. </t>
    </r>
  </si>
  <si>
    <t>In-kind and cash contributions</t>
  </si>
  <si>
    <t xml:space="preserve">A contribution by the applying consortium is compulsory. The contribution can be either in cash or in kind and must be at least 25% of the total budget of the investment (NWO contribution + consortium contribution) in capital investments and initial running costs. See Section 7.3 of the call for instructions on and definitions of eligible in kind and cash contributions. </t>
  </si>
  <si>
    <t>Multiple private and public partners can be involved in one application. The contributions from the different partners may be added up. There are no predefined rules concerning the type and proportion of co-funding to be provided by each partner, as long as the total co-funding fulfils the conditions as specified in Section 3.2. of the call for proposals. There should be a substantial contribution (commitment) from the applying institutions to the capital investment and initial running costs for the duration of the NWO-funded LSRI project.</t>
  </si>
  <si>
    <t xml:space="preserve">The cash contribution is settled with the main beneficiary. In-kind matching should be justified in retrospect to NWO (see Sections 3.5.7 and 7.3.8 of the call). </t>
  </si>
  <si>
    <t>The letter of guarantee and the Declaration of Co-funding</t>
  </si>
  <si>
    <t>Each individual co-funding party must confirm its own contribution in a letter (letter of guarantee or Declaration of Co-funding). Upload the signed letters in PDF format as annexes to the proposal in ISAAC.</t>
  </si>
  <si>
    <r>
      <t>·</t>
    </r>
    <r>
      <rPr>
        <sz val="7"/>
        <color theme="1"/>
        <rFont val="Times New Roman"/>
        <family val="1"/>
      </rPr>
      <t xml:space="preserve">       </t>
    </r>
    <r>
      <rPr>
        <sz val="10"/>
        <color theme="1"/>
        <rFont val="Calibri"/>
        <family val="2"/>
      </rPr>
      <t>The information provided in the letters should be in line with the multi-year budget. The sums mentioned in the letter(s) must correspond to the sums in the budget accompanying the proposal.</t>
    </r>
  </si>
  <si>
    <r>
      <t>·</t>
    </r>
    <r>
      <rPr>
        <sz val="7"/>
        <color theme="1"/>
        <rFont val="Times New Roman"/>
        <family val="1"/>
      </rPr>
      <t xml:space="preserve">       </t>
    </r>
    <r>
      <rPr>
        <sz val="10"/>
        <color theme="1"/>
        <rFont val="Calibri"/>
        <family val="2"/>
      </rPr>
      <t>Clarify in the multi-year budget form and in the proposal which items or activities specified in the budget are contributed by which party.</t>
    </r>
  </si>
  <si>
    <t>Applying institutions</t>
  </si>
  <si>
    <t>Applying institutions confirm their own contribution in a letter of guarantee. The letter of guarantee must be signed by an authorised signatory and printed (digitally) on the partner’s letterhead. This letter should be written in English and contain a justification of the structure of the agreed financial (cash contribution) and/or capitalised personnel and/or material contribution (in‐kind contribution).</t>
  </si>
  <si>
    <t>Co-funders</t>
  </si>
  <si>
    <t xml:space="preserve">A format of the letter of guarantee and the Declaration of Co-funding can be downloaded from ISAAC and from the NWO grant page for this programme (https://www.nwo.nl/en/calls/large-scale-research-infrastructure-lsri-national-roadmap-consortia-2024). </t>
  </si>
  <si>
    <t>Mandatory one-off indexing of salary costs at time of funding</t>
  </si>
  <si>
    <t xml:space="preserve">At time of funding, i.e., after decision-taking, NWO will apply a mandatory one-off indexing of salary costs with regard to HOT 2.2 wage rates. The mandatory one-off indexing has no influence on the level of the grant ceiling or on the maximum amount of the grant awarded per proposal. </t>
  </si>
  <si>
    <t>Financial accountability at the end of the project</t>
  </si>
  <si>
    <t xml:space="preserve">At the end of the project period, NWO will request the consortium to submit a final report and the final financial report. NWO will determine the final budget at the basis of the actual reported productive working hours and realized non-personnel costs in comparison with the approved </t>
  </si>
  <si>
    <r>
      <t xml:space="preserve">     o</t>
    </r>
    <r>
      <rPr>
        <sz val="7"/>
        <color theme="1"/>
        <rFont val="Times New Roman"/>
        <family val="1"/>
      </rPr>
      <t xml:space="preserve">   </t>
    </r>
    <r>
      <rPr>
        <sz val="10"/>
        <color theme="1"/>
        <rFont val="Calibri"/>
        <family val="2"/>
      </rPr>
      <t>the costs are directly related to the aim described in the grant application and match the objectives of the call;</t>
    </r>
  </si>
  <si>
    <r>
      <t xml:space="preserve">     o</t>
    </r>
    <r>
      <rPr>
        <sz val="7"/>
        <color theme="1"/>
        <rFont val="Times New Roman"/>
        <family val="1"/>
      </rPr>
      <t xml:space="preserve">   </t>
    </r>
    <r>
      <rPr>
        <sz val="10"/>
        <color theme="1"/>
        <rFont val="Calibri"/>
        <family val="2"/>
      </rPr>
      <t>the costs are incurred during the term of the project and not before the date of the grant award decision, unless NWO has explicitly stated otherwise in the grant award decision on account of special circumstances relating to the (partial) co-funding;</t>
    </r>
  </si>
  <si>
    <r>
      <t xml:space="preserve">     o</t>
    </r>
    <r>
      <rPr>
        <sz val="7"/>
        <color theme="1"/>
        <rFont val="Times New Roman"/>
        <family val="1"/>
      </rPr>
      <t xml:space="preserve">   </t>
    </r>
    <r>
      <rPr>
        <sz val="10"/>
        <color theme="1"/>
        <rFont val="Calibri"/>
        <family val="2"/>
      </rPr>
      <t>the costs have not been or are not being funded by other means.</t>
    </r>
  </si>
  <si>
    <r>
      <t>·</t>
    </r>
    <r>
      <rPr>
        <sz val="10"/>
        <color theme="1"/>
        <rFont val="Calibri"/>
        <family val="2"/>
        <scheme val="minor"/>
      </rPr>
      <t>     Non-personnel cost sections: You may delete or add rows and add cost types in the non-personnel cost sections.</t>
    </r>
  </si>
  <si>
    <r>
      <rPr>
        <sz val="10"/>
        <color theme="10"/>
        <rFont val="Symbol"/>
        <family val="1"/>
        <charset val="2"/>
      </rPr>
      <t>·</t>
    </r>
    <r>
      <rPr>
        <sz val="10"/>
        <color theme="10"/>
        <rFont val="Calibri"/>
        <family val="2"/>
        <scheme val="minor"/>
      </rPr>
      <t xml:space="preserve">       </t>
    </r>
    <r>
      <rPr>
        <sz val="10"/>
        <rFont val="Calibri"/>
        <family val="2"/>
        <scheme val="minor"/>
      </rPr>
      <t>Please provide a clarification to the budget lines in column X. The clarification should be concise but sufficiently specified, such that the committee and referees  understand the nature of each budget line (e.g. mention the funding source; for personnel: substantiate the choice for wage rate e.g. by mentioning the UFO profile - https://www.universiteitenvannederland.nl/functie-ordeningsysteem-ufo). In case additional information is available in the grant application form, please provide a reference to the relevant page number and section. Please note that the budget form is not meant to be an extension of the financial feasibility section of the application form.</t>
    </r>
  </si>
  <si>
    <r>
      <t xml:space="preserve">       In case of </t>
    </r>
    <r>
      <rPr>
        <sz val="8.5"/>
        <color theme="1"/>
        <rFont val="Verdana"/>
        <family val="2"/>
      </rPr>
      <t xml:space="preserve">reversed charged VAT for materials/services from suppliers in other countries, you can include into the budget both the costs paid to the supplier and the VAT paid in The Netherlands, granted that the reverse charged VAT likewise cannot be reclaimed. </t>
    </r>
  </si>
  <si>
    <t xml:space="preserve"> o Investments</t>
  </si>
  <si>
    <t xml:space="preserve"> o IT costs</t>
  </si>
  <si>
    <t xml:space="preserve"> o Membership costs</t>
  </si>
  <si>
    <t xml:space="preserve"> o Material costs</t>
  </si>
  <si>
    <t xml:space="preserve"> o Personnel costs</t>
  </si>
  <si>
    <r>
      <rPr>
        <sz val="7"/>
        <color theme="1"/>
        <rFont val="Times New Roman"/>
        <family val="1"/>
      </rPr>
      <t xml:space="preserve">                </t>
    </r>
    <r>
      <rPr>
        <sz val="10"/>
        <color theme="1"/>
        <rFont val="Calibri"/>
        <family val="2"/>
      </rPr>
      <t>e.g., capitalisation of use of equipment or databases (price, hourly rate), estimation costs of equipment.</t>
    </r>
  </si>
  <si>
    <t>Co-funders confirm their own contribution in a signed Declaration of Co-funding. The justification of the structure of the agreed financial (cash contribution) and/or in-kind contribution should be given in the proposal.</t>
  </si>
  <si>
    <t xml:space="preserve">Please provide sufficient information for the committee and referees to understand the budget line. In case additional information on the budget is provided in the grant application form, please refer to the relevant page number and section. </t>
  </si>
  <si>
    <t xml:space="preserve">Instructions below are also available as a PDF-document and can be downloaded from the NWO funding page of this Call or from the NWO web application ISAAC. </t>
  </si>
  <si>
    <t>Scale</t>
  </si>
  <si>
    <t>Type of position, wage rate, scale</t>
  </si>
  <si>
    <t xml:space="preserve">Wage rate (UNL, NFU, HOT, specify if other) </t>
  </si>
  <si>
    <t>Tab “2. Total 10 year budget”: Please provide a detailed breakdown of total costs of the research infrastructure - including costs that are not eligible for funding - (expressed in €) for each year over the whole project duration. If the requested investment is part of a larger whole, such as the expansion or renewal of an existing GWI, the total cost for the duration of the project should be included. To provide a complete and sufficiently specified overview of all costs and resources you may delete or add rows and add cost types. Use as reference: 1 FTE = 1364 hours. You can mention the actual wage rate (UNL, NFU, HOT, or other - please specify) and scale.</t>
  </si>
  <si>
    <t>Clarification</t>
  </si>
  <si>
    <r>
      <t>·</t>
    </r>
    <r>
      <rPr>
        <sz val="7"/>
        <color theme="1"/>
        <rFont val="Times New Roman"/>
        <family val="1"/>
      </rPr>
      <t xml:space="preserve">       </t>
    </r>
    <r>
      <rPr>
        <sz val="10"/>
        <color theme="1"/>
        <rFont val="Calibri"/>
        <family val="2"/>
      </rPr>
      <t>Make sure that the information provided in the multiyear budget (tab 1. Project budget) and in the application form is in line with the letter(s) of guarantee and the Declaration(s) of Co-funding.</t>
    </r>
  </si>
  <si>
    <t>e.g.Materials/consumables (please specify)</t>
  </si>
  <si>
    <t>e.g. IT costs (please specify)</t>
  </si>
  <si>
    <t>e.g. Membership fees (please specify)</t>
  </si>
  <si>
    <t>e.g. Investments (please specify)</t>
  </si>
  <si>
    <t>e.g. Materials/consumables (please specify)</t>
  </si>
  <si>
    <t xml:space="preserve">… </t>
  </si>
  <si>
    <t>(in case of reservation for personnel: use HOT-rates and indexing as above)</t>
  </si>
  <si>
    <t>Sensor costs (WP1)</t>
  </si>
  <si>
    <t>ASIC costs (WP2)</t>
  </si>
  <si>
    <t>Modules &amp; Services (WP4)</t>
  </si>
  <si>
    <t>Event Filtering Computing (WP5)</t>
  </si>
  <si>
    <t>Costs for the sensor technical development and production (WP1.1, 1.2, 1.3 in the proposal)</t>
  </si>
  <si>
    <t>Costs for ASIC design, submission and testing (WP2.1 , 2.2 in the proposal)</t>
  </si>
  <si>
    <t>Costs for the development and production of high-speed links (WP3.1 in the proposal)</t>
  </si>
  <si>
    <t>Costs for detector modules, cooling  and mechanical infrastructure (WP4.1,4.2,4.3 in the proposal)</t>
  </si>
  <si>
    <t>Costs for computing accelerators for event-filter farm  and software toolkits (WP5.1,5.2 in the proposal)</t>
  </si>
  <si>
    <t>Pixel Sensors Design (WP1)</t>
  </si>
  <si>
    <t>Sensors Assembly &amp; Test (WP1)</t>
  </si>
  <si>
    <t>ASIC Design &amp; Engineering (WP2)</t>
  </si>
  <si>
    <t>ASIC characterization (WP2)</t>
  </si>
  <si>
    <t>Design of High Speed Links (WP3)</t>
  </si>
  <si>
    <t>Readout Tests (WP3)</t>
  </si>
  <si>
    <t>Module &amp; Mechanics Design (WP4)</t>
  </si>
  <si>
    <t>Module Assembly (WP4)</t>
  </si>
  <si>
    <t>Cooling R&amp;D (WP4)</t>
  </si>
  <si>
    <t>Cooling Systems (WP4)</t>
  </si>
  <si>
    <t>Tracking Algorithms Design (WP5)</t>
  </si>
  <si>
    <t>Accelerator Test Stations (WP5)</t>
  </si>
  <si>
    <t>Costs for the design and developmen of sensors (WP1.1,1.2,1.3 in the proposal)</t>
  </si>
  <si>
    <t>Costs for the prototyping and testing of sensors (WP1.1,1.2,1.3 in the proposal)</t>
  </si>
  <si>
    <t>Costs for the design of ASICs (WP2.1,2.2 in the proposal)</t>
  </si>
  <si>
    <t>Costs for the engineering and testing of ASICs (WP2.1,2.2 in the proposal)</t>
  </si>
  <si>
    <t>Costs for the design of high-speed links and readout boards (WP3.1 in the proposal)</t>
  </si>
  <si>
    <t>Costs for the engineering and testing of high-speed links and readout boards (WP3.1 in the proposal)</t>
  </si>
  <si>
    <t>Costs for modules and mechanics design and prototyping (WP4.1,4.3 in the proposal)</t>
  </si>
  <si>
    <t>Costs for modules and mechanics production (WP4.1,4.3 in the proposal)</t>
  </si>
  <si>
    <t>Costs for cooling R&amp;D (WP4.2 in the proposal)</t>
  </si>
  <si>
    <t>Costs for cooling system production and testing (WP4.2 in the proposal)</t>
  </si>
  <si>
    <t>Costs for algorithm design and computing accelerators R&amp;D (WP5.1,5.2 in the proposal)</t>
  </si>
  <si>
    <t>Costs for the assembly and testing of acceleration facility and algorithms (WP5.1,5.2 in the proposal)</t>
  </si>
  <si>
    <t>Travel costs</t>
  </si>
  <si>
    <t>travel to other institutes for project meetings during design and at CERN to set up the infrastructure</t>
  </si>
  <si>
    <t>High-Speed Links and Readout (WP3)</t>
  </si>
  <si>
    <t>HOT</t>
  </si>
  <si>
    <t>Sum of all FASTTRACK WP costs (scale 8)</t>
  </si>
  <si>
    <t>Sum of all FASTTRACK WP costs (scale 10)</t>
  </si>
  <si>
    <t>Sum of all FASTTRACK WP costs</t>
  </si>
  <si>
    <t>FASTTRACK travel costs</t>
  </si>
  <si>
    <t>Dutch  Membership fees to ALICE/ATLAS/LHCb</t>
  </si>
  <si>
    <t>In-kind FASTTRACK contribution</t>
  </si>
  <si>
    <t>NWO FASTTRACK contribution</t>
  </si>
  <si>
    <t xml:space="preserve"> </t>
  </si>
  <si>
    <t>Total core costs of ALICE/ATLAS/LHCb upgrade for HL-LHC</t>
  </si>
  <si>
    <t>Core costs estimated by the ALICE/ATLAS/LHCb Collaborations</t>
  </si>
  <si>
    <t>Maintenance &amp; Operations fee type B: related to detector responsibilities</t>
  </si>
  <si>
    <t>M&amp;O-A fees for ATLAS LHCb and ALICE</t>
  </si>
  <si>
    <t>M&amp;O-B fees ATLAS, LHCb and ALICE</t>
  </si>
  <si>
    <t>Maintenance &amp; Operations fee type A: general membership fee (author 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</si>
</sst>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font>
      <sz val="11"/>
      <color theme="1"/>
      <name val="Calibri"/>
      <family val="2"/>
      <scheme val="minor"/>
    </font>
    <font>
      <sz val="10"/>
      <name val="Arial"/>
      <family val="2"/>
    </font>
    <font>
      <sz val="9"/>
      <color theme="1"/>
      <name val="Calibri"/>
      <family val="2"/>
      <scheme val="minor"/>
    </font>
    <font>
      <b/>
      <sz val="9"/>
      <color theme="1"/>
      <name val="Calibri"/>
      <family val="2"/>
      <scheme val="minor"/>
    </font>
    <font>
      <b/>
      <sz val="9"/>
      <color theme="0"/>
      <name val="Calibri"/>
      <family val="2"/>
      <scheme val="minor"/>
    </font>
    <font>
      <i/>
      <sz val="9"/>
      <color theme="1"/>
      <name val="Calibri"/>
      <family val="2"/>
      <scheme val="minor"/>
    </font>
    <font>
      <b/>
      <i/>
      <sz val="9"/>
      <color theme="1"/>
      <name val="Calibri"/>
      <family val="2"/>
      <scheme val="minor"/>
    </font>
    <font>
      <sz val="24"/>
      <color rgb="FF18657C"/>
      <name val="Saira ExtraCondensed"/>
    </font>
    <font>
      <sz val="18"/>
      <color rgb="FF18657C"/>
      <name val="Saira ExtraCondensed"/>
    </font>
    <font>
      <sz val="8.5"/>
      <color theme="1"/>
      <name val="Verdana"/>
      <family val="2"/>
    </font>
    <font>
      <sz val="10"/>
      <color theme="1"/>
      <name val="Calibri"/>
      <family val="2"/>
    </font>
    <font>
      <sz val="10"/>
      <color theme="1"/>
      <name val="Symbol"/>
      <family val="1"/>
      <charset val="2"/>
    </font>
    <font>
      <sz val="7"/>
      <color theme="1"/>
      <name val="Times New Roman"/>
      <family val="1"/>
    </font>
    <font>
      <b/>
      <sz val="10"/>
      <color theme="1"/>
      <name val="Calibri"/>
      <family val="2"/>
    </font>
    <font>
      <sz val="10"/>
      <color theme="1"/>
      <name val="Courier New"/>
      <family val="3"/>
    </font>
    <font>
      <sz val="14"/>
      <color rgb="FF18657C"/>
      <name val="Saira ExtraCondensed"/>
    </font>
    <font>
      <sz val="7"/>
      <color rgb="FF18657C"/>
      <name val="Times New Roman"/>
      <family val="1"/>
    </font>
    <font>
      <i/>
      <sz val="10"/>
      <color theme="1"/>
      <name val="Calibri"/>
      <family val="2"/>
    </font>
    <font>
      <u/>
      <sz val="11"/>
      <color theme="10"/>
      <name val="Calibri"/>
      <family val="2"/>
      <scheme val="minor"/>
    </font>
    <font>
      <b/>
      <i/>
      <sz val="9"/>
      <color theme="0"/>
      <name val="Calibri"/>
      <family val="2"/>
      <scheme val="minor"/>
    </font>
    <font>
      <sz val="11"/>
      <color theme="1"/>
      <name val="Calibri"/>
      <family val="2"/>
      <scheme val="minor"/>
    </font>
    <font>
      <b/>
      <sz val="11"/>
      <color theme="1"/>
      <name val="Calibri"/>
      <family val="2"/>
      <scheme val="minor"/>
    </font>
    <font>
      <sz val="9"/>
      <color theme="1"/>
      <name val="Segoe UI"/>
      <family val="2"/>
    </font>
    <font>
      <sz val="10"/>
      <color theme="1"/>
      <name val="Calibri"/>
      <family val="2"/>
      <scheme val="minor"/>
    </font>
    <font>
      <sz val="10"/>
      <name val="Calibri"/>
      <family val="2"/>
      <scheme val="minor"/>
    </font>
    <font>
      <sz val="10"/>
      <color theme="10"/>
      <name val="Symbol"/>
      <family val="1"/>
      <charset val="2"/>
    </font>
    <font>
      <sz val="10"/>
      <color theme="10"/>
      <name val="Calibri"/>
      <family val="2"/>
      <scheme val="minor"/>
    </font>
    <font>
      <sz val="10"/>
      <color theme="10"/>
      <name val="Calibri"/>
      <family val="1"/>
      <charset val="2"/>
      <scheme val="minor"/>
    </font>
    <font>
      <sz val="10"/>
      <color theme="1"/>
      <name val="Courier New"/>
      <family val="1"/>
    </font>
    <font>
      <b/>
      <sz val="9"/>
      <color theme="5" tint="-0.249977111117893"/>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s>
  <borders count="80">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auto="1"/>
      </left>
      <right style="thick">
        <color indexed="64"/>
      </right>
      <top style="thin">
        <color auto="1"/>
      </top>
      <bottom style="thin">
        <color auto="1"/>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thin">
        <color indexed="64"/>
      </bottom>
      <diagonal/>
    </border>
    <border>
      <left style="thin">
        <color auto="1"/>
      </left>
      <right style="thick">
        <color indexed="64"/>
      </right>
      <top style="thin">
        <color auto="1"/>
      </top>
      <bottom style="thick">
        <color auto="1"/>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diagonal/>
    </border>
  </borders>
  <cellStyleXfs count="4">
    <xf numFmtId="0" fontId="0" fillId="0" borderId="0"/>
    <xf numFmtId="0" fontId="1" fillId="0" borderId="0"/>
    <xf numFmtId="0" fontId="18" fillId="0" borderId="0" applyNumberFormat="0" applyFill="0" applyBorder="0" applyAlignment="0" applyProtection="0"/>
    <xf numFmtId="43" fontId="20" fillId="0" borderId="0" applyFont="0" applyFill="0" applyBorder="0" applyAlignment="0" applyProtection="0"/>
  </cellStyleXfs>
  <cellXfs count="286">
    <xf numFmtId="0" fontId="0" fillId="0" borderId="0" xfId="0"/>
    <xf numFmtId="0" fontId="0" fillId="0" borderId="0" xfId="0" applyAlignment="1">
      <alignment wrapText="1"/>
    </xf>
    <xf numFmtId="0" fontId="7"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0" fillId="4" borderId="0" xfId="0" applyFill="1"/>
    <xf numFmtId="0" fontId="21" fillId="0" borderId="0" xfId="0" applyFont="1"/>
    <xf numFmtId="0" fontId="2" fillId="0" borderId="0" xfId="0" applyFont="1" applyAlignment="1" applyProtection="1">
      <alignment wrapText="1"/>
      <protection locked="0"/>
    </xf>
    <xf numFmtId="0" fontId="2" fillId="0" borderId="0" xfId="0" applyFont="1" applyProtection="1">
      <protection locked="0"/>
    </xf>
    <xf numFmtId="4" fontId="2" fillId="0" borderId="0" xfId="0" applyNumberFormat="1" applyFont="1" applyProtection="1">
      <protection locked="0"/>
    </xf>
    <xf numFmtId="4" fontId="3" fillId="0" borderId="0" xfId="0" applyNumberFormat="1" applyFont="1" applyProtection="1">
      <protection locked="0"/>
    </xf>
    <xf numFmtId="0" fontId="3" fillId="0" borderId="0" xfId="0" applyFont="1" applyProtection="1">
      <protection locked="0"/>
    </xf>
    <xf numFmtId="0" fontId="4" fillId="3" borderId="44" xfId="0" applyFont="1" applyFill="1" applyBorder="1" applyProtection="1">
      <protection locked="0"/>
    </xf>
    <xf numFmtId="0" fontId="4" fillId="3" borderId="40" xfId="0" applyFont="1" applyFill="1" applyBorder="1" applyProtection="1">
      <protection locked="0"/>
    </xf>
    <xf numFmtId="4" fontId="4" fillId="3" borderId="40" xfId="0" applyNumberFormat="1" applyFont="1" applyFill="1" applyBorder="1" applyProtection="1">
      <protection locked="0"/>
    </xf>
    <xf numFmtId="0" fontId="2" fillId="0" borderId="55" xfId="0" applyFont="1" applyBorder="1" applyProtection="1">
      <protection locked="0"/>
    </xf>
    <xf numFmtId="0" fontId="3" fillId="0" borderId="20" xfId="0" applyFont="1" applyBorder="1" applyProtection="1">
      <protection locked="0"/>
    </xf>
    <xf numFmtId="0" fontId="3" fillId="0" borderId="36" xfId="0" applyFont="1" applyBorder="1" applyProtection="1">
      <protection locked="0"/>
    </xf>
    <xf numFmtId="0" fontId="3" fillId="0" borderId="50" xfId="0" applyFont="1" applyBorder="1" applyProtection="1">
      <protection locked="0"/>
    </xf>
    <xf numFmtId="4" fontId="3" fillId="0" borderId="45" xfId="0" applyNumberFormat="1" applyFont="1" applyBorder="1" applyProtection="1">
      <protection locked="0"/>
    </xf>
    <xf numFmtId="0" fontId="3" fillId="0" borderId="45" xfId="0" applyFont="1" applyBorder="1" applyProtection="1">
      <protection locked="0"/>
    </xf>
    <xf numFmtId="4" fontId="3" fillId="0" borderId="40" xfId="0" applyNumberFormat="1" applyFont="1" applyBorder="1" applyProtection="1">
      <protection locked="0"/>
    </xf>
    <xf numFmtId="0" fontId="3" fillId="0" borderId="44" xfId="0" applyFont="1" applyBorder="1" applyProtection="1">
      <protection locked="0"/>
    </xf>
    <xf numFmtId="0" fontId="2" fillId="0" borderId="1" xfId="0" applyFont="1" applyBorder="1" applyProtection="1">
      <protection locked="0"/>
    </xf>
    <xf numFmtId="0" fontId="2" fillId="0" borderId="49" xfId="0" applyFont="1" applyBorder="1" applyProtection="1">
      <protection locked="0"/>
    </xf>
    <xf numFmtId="0" fontId="3" fillId="0" borderId="17" xfId="0" applyFont="1" applyBorder="1" applyProtection="1">
      <protection locked="0"/>
    </xf>
    <xf numFmtId="0" fontId="2" fillId="0" borderId="6" xfId="0" applyFont="1" applyBorder="1" applyProtection="1">
      <protection locked="0"/>
    </xf>
    <xf numFmtId="0" fontId="2" fillId="0" borderId="13" xfId="0" applyFont="1" applyBorder="1" applyProtection="1">
      <protection locked="0"/>
    </xf>
    <xf numFmtId="0" fontId="2" fillId="0" borderId="53" xfId="0" applyFont="1" applyBorder="1" applyProtection="1">
      <protection locked="0"/>
    </xf>
    <xf numFmtId="4" fontId="4" fillId="3" borderId="5" xfId="0" applyNumberFormat="1" applyFont="1" applyFill="1" applyBorder="1" applyProtection="1">
      <protection locked="0"/>
    </xf>
    <xf numFmtId="0" fontId="3" fillId="2" borderId="54" xfId="0" applyFont="1" applyFill="1" applyBorder="1" applyProtection="1">
      <protection locked="0"/>
    </xf>
    <xf numFmtId="0" fontId="2" fillId="2" borderId="50" xfId="0" applyFont="1" applyFill="1" applyBorder="1" applyProtection="1">
      <protection locked="0"/>
    </xf>
    <xf numFmtId="4" fontId="2" fillId="2" borderId="5" xfId="0" applyNumberFormat="1" applyFont="1" applyFill="1" applyBorder="1" applyProtection="1">
      <protection locked="0"/>
    </xf>
    <xf numFmtId="4" fontId="2" fillId="2" borderId="48" xfId="0" applyNumberFormat="1" applyFont="1" applyFill="1" applyBorder="1" applyProtection="1">
      <protection locked="0"/>
    </xf>
    <xf numFmtId="0" fontId="2" fillId="2" borderId="45" xfId="0" applyFont="1" applyFill="1" applyBorder="1" applyProtection="1">
      <protection locked="0"/>
    </xf>
    <xf numFmtId="4" fontId="2" fillId="2" borderId="47" xfId="0" applyNumberFormat="1" applyFont="1" applyFill="1" applyBorder="1" applyProtection="1">
      <protection locked="0"/>
    </xf>
    <xf numFmtId="0" fontId="2" fillId="2" borderId="4" xfId="0" applyFont="1" applyFill="1" applyBorder="1" applyProtection="1">
      <protection locked="0"/>
    </xf>
    <xf numFmtId="4" fontId="2" fillId="2" borderId="41" xfId="0" applyNumberFormat="1" applyFont="1" applyFill="1" applyBorder="1" applyProtection="1">
      <protection locked="0"/>
    </xf>
    <xf numFmtId="4" fontId="3" fillId="2" borderId="5" xfId="0" applyNumberFormat="1" applyFont="1" applyFill="1" applyBorder="1" applyProtection="1">
      <protection locked="0"/>
    </xf>
    <xf numFmtId="0" fontId="3" fillId="0" borderId="0" xfId="0" applyFont="1" applyAlignment="1" applyProtection="1">
      <alignment wrapText="1"/>
      <protection locked="0"/>
    </xf>
    <xf numFmtId="0" fontId="3" fillId="0" borderId="13" xfId="0" applyFont="1" applyBorder="1" applyProtection="1">
      <protection locked="0"/>
    </xf>
    <xf numFmtId="4" fontId="3" fillId="0" borderId="23" xfId="0" applyNumberFormat="1" applyFont="1" applyBorder="1" applyProtection="1">
      <protection locked="0"/>
    </xf>
    <xf numFmtId="0" fontId="3" fillId="0" borderId="27" xfId="0" applyFont="1" applyBorder="1" applyProtection="1">
      <protection locked="0"/>
    </xf>
    <xf numFmtId="4" fontId="3" fillId="0" borderId="27" xfId="0" applyNumberFormat="1" applyFont="1" applyBorder="1" applyProtection="1">
      <protection locked="0"/>
    </xf>
    <xf numFmtId="0" fontId="3" fillId="0" borderId="49" xfId="0" applyFont="1" applyBorder="1" applyProtection="1">
      <protection locked="0"/>
    </xf>
    <xf numFmtId="4" fontId="3" fillId="0" borderId="3" xfId="0" applyNumberFormat="1" applyFont="1" applyBorder="1" applyProtection="1">
      <protection locked="0"/>
    </xf>
    <xf numFmtId="0" fontId="3" fillId="0" borderId="25" xfId="0" applyFont="1" applyBorder="1" applyProtection="1">
      <protection locked="0"/>
    </xf>
    <xf numFmtId="0" fontId="5" fillId="0" borderId="13" xfId="0" applyFont="1" applyBorder="1" applyProtection="1">
      <protection locked="0"/>
    </xf>
    <xf numFmtId="0" fontId="2" fillId="0" borderId="25" xfId="0" applyFont="1" applyBorder="1" applyProtection="1">
      <protection locked="0"/>
    </xf>
    <xf numFmtId="0" fontId="2" fillId="0" borderId="24" xfId="0" applyFont="1" applyBorder="1" applyProtection="1">
      <protection locked="0"/>
    </xf>
    <xf numFmtId="0" fontId="2" fillId="0" borderId="42" xfId="0" applyFont="1" applyBorder="1" applyProtection="1">
      <protection locked="0"/>
    </xf>
    <xf numFmtId="0" fontId="2" fillId="0" borderId="30" xfId="0" applyFont="1" applyBorder="1" applyProtection="1">
      <protection locked="0"/>
    </xf>
    <xf numFmtId="0" fontId="3" fillId="0" borderId="1" xfId="0" applyFont="1" applyBorder="1" applyProtection="1">
      <protection locked="0"/>
    </xf>
    <xf numFmtId="0" fontId="2" fillId="2" borderId="25" xfId="0" applyFont="1" applyFill="1" applyBorder="1" applyProtection="1">
      <protection locked="0"/>
    </xf>
    <xf numFmtId="4" fontId="2" fillId="0" borderId="23" xfId="0" applyNumberFormat="1" applyFont="1" applyBorder="1" applyProtection="1">
      <protection locked="0"/>
    </xf>
    <xf numFmtId="0" fontId="2" fillId="2" borderId="51" xfId="0" applyFont="1" applyFill="1" applyBorder="1" applyProtection="1">
      <protection locked="0"/>
    </xf>
    <xf numFmtId="4" fontId="2" fillId="0" borderId="29" xfId="0" applyNumberFormat="1" applyFont="1" applyBorder="1" applyProtection="1">
      <protection locked="0"/>
    </xf>
    <xf numFmtId="0" fontId="2" fillId="2" borderId="42" xfId="0" applyFont="1" applyFill="1" applyBorder="1" applyProtection="1">
      <protection locked="0"/>
    </xf>
    <xf numFmtId="0" fontId="2" fillId="2" borderId="52" xfId="0" applyFont="1" applyFill="1" applyBorder="1" applyProtection="1">
      <protection locked="0"/>
    </xf>
    <xf numFmtId="4" fontId="2" fillId="0" borderId="11" xfId="0" applyNumberFormat="1" applyFont="1" applyBorder="1" applyProtection="1">
      <protection locked="0"/>
    </xf>
    <xf numFmtId="0" fontId="2" fillId="2" borderId="10" xfId="0" applyFont="1" applyFill="1" applyBorder="1" applyProtection="1">
      <protection locked="0"/>
    </xf>
    <xf numFmtId="4" fontId="2" fillId="0" borderId="16" xfId="0" applyNumberFormat="1" applyFont="1" applyBorder="1" applyProtection="1">
      <protection locked="0"/>
    </xf>
    <xf numFmtId="4" fontId="2" fillId="0" borderId="35" xfId="0" applyNumberFormat="1" applyFont="1" applyBorder="1" applyProtection="1">
      <protection locked="0"/>
    </xf>
    <xf numFmtId="4" fontId="2" fillId="0" borderId="38" xfId="0" applyNumberFormat="1" applyFont="1" applyBorder="1" applyProtection="1">
      <protection locked="0"/>
    </xf>
    <xf numFmtId="0" fontId="2" fillId="2" borderId="30" xfId="0" applyFont="1" applyFill="1" applyBorder="1" applyProtection="1">
      <protection locked="0"/>
    </xf>
    <xf numFmtId="0" fontId="2" fillId="2" borderId="9" xfId="0" applyFont="1" applyFill="1" applyBorder="1" applyProtection="1">
      <protection locked="0"/>
    </xf>
    <xf numFmtId="0" fontId="3" fillId="0" borderId="19" xfId="0" applyFont="1" applyBorder="1" applyProtection="1">
      <protection locked="0"/>
    </xf>
    <xf numFmtId="0" fontId="2" fillId="0" borderId="10" xfId="0" applyFont="1" applyBorder="1" applyProtection="1">
      <protection locked="0"/>
    </xf>
    <xf numFmtId="4" fontId="2" fillId="0" borderId="9" xfId="0" applyNumberFormat="1" applyFont="1" applyBorder="1" applyProtection="1">
      <protection locked="0"/>
    </xf>
    <xf numFmtId="0" fontId="2" fillId="0" borderId="26" xfId="0" applyFont="1" applyBorder="1" applyProtection="1">
      <protection locked="0"/>
    </xf>
    <xf numFmtId="4" fontId="2" fillId="0" borderId="26" xfId="0" applyNumberFormat="1" applyFont="1" applyBorder="1" applyProtection="1">
      <protection locked="0"/>
    </xf>
    <xf numFmtId="4" fontId="2" fillId="0" borderId="12" xfId="0" applyNumberFormat="1" applyFont="1" applyBorder="1" applyProtection="1">
      <protection locked="0"/>
    </xf>
    <xf numFmtId="4" fontId="3" fillId="0" borderId="28" xfId="0" applyNumberFormat="1" applyFont="1" applyBorder="1" applyProtection="1">
      <protection locked="0"/>
    </xf>
    <xf numFmtId="4" fontId="3" fillId="2" borderId="33" xfId="0" applyNumberFormat="1" applyFont="1" applyFill="1" applyBorder="1" applyProtection="1">
      <protection locked="0"/>
    </xf>
    <xf numFmtId="0" fontId="3" fillId="2" borderId="34" xfId="0" applyFont="1" applyFill="1" applyBorder="1" applyProtection="1">
      <protection locked="0"/>
    </xf>
    <xf numFmtId="4" fontId="3" fillId="2" borderId="34" xfId="0" applyNumberFormat="1" applyFont="1" applyFill="1" applyBorder="1" applyProtection="1">
      <protection locked="0"/>
    </xf>
    <xf numFmtId="4" fontId="3" fillId="2" borderId="38" xfId="0" applyNumberFormat="1" applyFont="1" applyFill="1" applyBorder="1" applyProtection="1">
      <protection locked="0"/>
    </xf>
    <xf numFmtId="4" fontId="3" fillId="2" borderId="35" xfId="0" applyNumberFormat="1" applyFont="1" applyFill="1" applyBorder="1" applyProtection="1">
      <protection locked="0"/>
    </xf>
    <xf numFmtId="4" fontId="3" fillId="0" borderId="8" xfId="0" applyNumberFormat="1" applyFont="1" applyBorder="1" applyProtection="1">
      <protection locked="0"/>
    </xf>
    <xf numFmtId="0" fontId="3" fillId="0" borderId="37" xfId="0" applyFont="1" applyBorder="1" applyProtection="1">
      <protection locked="0"/>
    </xf>
    <xf numFmtId="0" fontId="6" fillId="0" borderId="17" xfId="0" applyFont="1" applyBorder="1" applyProtection="1">
      <protection locked="0"/>
    </xf>
    <xf numFmtId="0" fontId="6" fillId="0" borderId="20" xfId="0" applyFont="1" applyBorder="1" applyProtection="1">
      <protection locked="0"/>
    </xf>
    <xf numFmtId="0" fontId="6" fillId="0" borderId="36" xfId="0" applyFont="1" applyBorder="1" applyProtection="1">
      <protection locked="0"/>
    </xf>
    <xf numFmtId="0" fontId="6" fillId="0" borderId="39" xfId="0" applyFont="1" applyBorder="1" applyProtection="1">
      <protection locked="0"/>
    </xf>
    <xf numFmtId="0" fontId="3" fillId="2" borderId="44" xfId="0" applyFont="1" applyFill="1" applyBorder="1" applyProtection="1">
      <protection locked="0"/>
    </xf>
    <xf numFmtId="0" fontId="3" fillId="0" borderId="14" xfId="0" applyFont="1" applyBorder="1" applyProtection="1">
      <protection locked="0"/>
    </xf>
    <xf numFmtId="0" fontId="3" fillId="0" borderId="24" xfId="0" applyFont="1" applyBorder="1" applyProtection="1">
      <protection locked="0"/>
    </xf>
    <xf numFmtId="0" fontId="3" fillId="0" borderId="2"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3" fillId="0" borderId="18" xfId="0" applyFont="1" applyBorder="1" applyProtection="1">
      <protection locked="0"/>
    </xf>
    <xf numFmtId="0" fontId="2" fillId="0" borderId="7" xfId="0" applyFont="1" applyBorder="1" applyProtection="1">
      <protection locked="0"/>
    </xf>
    <xf numFmtId="0" fontId="2" fillId="0" borderId="63" xfId="0" applyFont="1" applyBorder="1" applyProtection="1">
      <protection locked="0"/>
    </xf>
    <xf numFmtId="0" fontId="2" fillId="0" borderId="9" xfId="0" applyFont="1" applyBorder="1" applyProtection="1">
      <protection locked="0"/>
    </xf>
    <xf numFmtId="0" fontId="3" fillId="2" borderId="15" xfId="0" applyFont="1" applyFill="1" applyBorder="1" applyProtection="1">
      <protection locked="0"/>
    </xf>
    <xf numFmtId="0" fontId="3" fillId="2" borderId="64" xfId="0" applyFont="1" applyFill="1" applyBorder="1" applyProtection="1">
      <protection locked="0"/>
    </xf>
    <xf numFmtId="0" fontId="3" fillId="2" borderId="33" xfId="0" applyFont="1" applyFill="1" applyBorder="1" applyProtection="1">
      <protection locked="0"/>
    </xf>
    <xf numFmtId="0" fontId="5" fillId="0" borderId="14" xfId="0" applyFont="1" applyBorder="1" applyProtection="1">
      <protection locked="0"/>
    </xf>
    <xf numFmtId="0" fontId="3" fillId="0" borderId="39" xfId="0" applyFont="1" applyBorder="1" applyProtection="1">
      <protection locked="0"/>
    </xf>
    <xf numFmtId="0" fontId="6" fillId="0" borderId="18" xfId="0" applyFont="1" applyBorder="1" applyProtection="1">
      <protection locked="0"/>
    </xf>
    <xf numFmtId="0" fontId="6" fillId="0" borderId="22" xfId="0" applyFont="1" applyBorder="1" applyProtection="1">
      <protection locked="0"/>
    </xf>
    <xf numFmtId="0" fontId="6" fillId="0" borderId="0" xfId="0" applyFont="1" applyProtection="1">
      <protection locked="0"/>
    </xf>
    <xf numFmtId="4" fontId="6" fillId="0" borderId="0" xfId="0" applyNumberFormat="1" applyFont="1" applyProtection="1">
      <protection locked="0"/>
    </xf>
    <xf numFmtId="0" fontId="3" fillId="0" borderId="61" xfId="0" applyFont="1" applyBorder="1" applyProtection="1">
      <protection locked="0"/>
    </xf>
    <xf numFmtId="4" fontId="3" fillId="0" borderId="61" xfId="0" applyNumberFormat="1" applyFont="1" applyBorder="1" applyProtection="1">
      <protection locked="0"/>
    </xf>
    <xf numFmtId="0" fontId="3" fillId="0" borderId="54" xfId="0" applyFont="1" applyBorder="1" applyProtection="1">
      <protection locked="0"/>
    </xf>
    <xf numFmtId="0" fontId="5" fillId="0" borderId="49" xfId="0" applyFont="1" applyBorder="1" applyProtection="1">
      <protection locked="0"/>
    </xf>
    <xf numFmtId="0" fontId="4" fillId="3" borderId="44" xfId="0" applyFont="1" applyFill="1" applyBorder="1"/>
    <xf numFmtId="0" fontId="2" fillId="0" borderId="55" xfId="0" applyFont="1" applyBorder="1"/>
    <xf numFmtId="0" fontId="2" fillId="0" borderId="1" xfId="0" applyFont="1" applyBorder="1"/>
    <xf numFmtId="0" fontId="2" fillId="0" borderId="49" xfId="0" applyFont="1" applyBorder="1"/>
    <xf numFmtId="0" fontId="3" fillId="0" borderId="17" xfId="0" applyFont="1" applyBorder="1"/>
    <xf numFmtId="0" fontId="2" fillId="0" borderId="6" xfId="0" applyFont="1" applyBorder="1"/>
    <xf numFmtId="0" fontId="2" fillId="0" borderId="13" xfId="0" applyFont="1" applyBorder="1"/>
    <xf numFmtId="0" fontId="2" fillId="0" borderId="53" xfId="0" applyFont="1" applyBorder="1"/>
    <xf numFmtId="0" fontId="4" fillId="3" borderId="40" xfId="0" applyFont="1" applyFill="1" applyBorder="1"/>
    <xf numFmtId="4" fontId="4" fillId="3" borderId="40" xfId="0" applyNumberFormat="1" applyFont="1" applyFill="1" applyBorder="1"/>
    <xf numFmtId="0" fontId="3" fillId="0" borderId="20" xfId="0" applyFont="1" applyBorder="1"/>
    <xf numFmtId="4" fontId="3" fillId="0" borderId="36" xfId="0" applyNumberFormat="1" applyFont="1" applyBorder="1"/>
    <xf numFmtId="0" fontId="3" fillId="0" borderId="36" xfId="0" applyFont="1" applyBorder="1"/>
    <xf numFmtId="4" fontId="3" fillId="0" borderId="39" xfId="0" applyNumberFormat="1" applyFont="1" applyBorder="1"/>
    <xf numFmtId="0" fontId="3" fillId="0" borderId="18" xfId="0" applyFont="1" applyBorder="1"/>
    <xf numFmtId="4" fontId="4" fillId="3" borderId="5" xfId="0" applyNumberFormat="1" applyFont="1" applyFill="1" applyBorder="1"/>
    <xf numFmtId="0" fontId="3" fillId="2" borderId="54" xfId="0" applyFont="1" applyFill="1" applyBorder="1"/>
    <xf numFmtId="0" fontId="2" fillId="2" borderId="50" xfId="0" applyFont="1" applyFill="1" applyBorder="1"/>
    <xf numFmtId="4" fontId="2" fillId="2" borderId="5" xfId="0" applyNumberFormat="1" applyFont="1" applyFill="1" applyBorder="1"/>
    <xf numFmtId="4" fontId="2" fillId="2" borderId="48" xfId="0" applyNumberFormat="1" applyFont="1" applyFill="1" applyBorder="1"/>
    <xf numFmtId="0" fontId="2" fillId="2" borderId="45" xfId="0" applyFont="1" applyFill="1" applyBorder="1"/>
    <xf numFmtId="4" fontId="2" fillId="2" borderId="47" xfId="0" applyNumberFormat="1" applyFont="1" applyFill="1" applyBorder="1"/>
    <xf numFmtId="0" fontId="2" fillId="2" borderId="4" xfId="0" applyFont="1" applyFill="1" applyBorder="1"/>
    <xf numFmtId="4" fontId="2" fillId="2" borderId="41" xfId="0" applyNumberFormat="1" applyFont="1" applyFill="1" applyBorder="1"/>
    <xf numFmtId="4" fontId="3" fillId="2" borderId="5" xfId="0" applyNumberFormat="1" applyFont="1" applyFill="1" applyBorder="1"/>
    <xf numFmtId="0" fontId="3" fillId="0" borderId="13" xfId="0" applyFont="1" applyBorder="1"/>
    <xf numFmtId="4" fontId="3" fillId="0" borderId="23" xfId="0" applyNumberFormat="1" applyFont="1" applyBorder="1"/>
    <xf numFmtId="0" fontId="3" fillId="0" borderId="27" xfId="0" applyFont="1" applyBorder="1"/>
    <xf numFmtId="4" fontId="3" fillId="0" borderId="27" xfId="0" applyNumberFormat="1" applyFont="1" applyBorder="1"/>
    <xf numFmtId="0" fontId="3" fillId="0" borderId="49" xfId="0" applyFont="1" applyBorder="1"/>
    <xf numFmtId="4" fontId="3" fillId="0" borderId="3" xfId="0" applyNumberFormat="1" applyFont="1" applyBorder="1"/>
    <xf numFmtId="0" fontId="3" fillId="2" borderId="49" xfId="0" applyFont="1" applyFill="1" applyBorder="1"/>
    <xf numFmtId="0" fontId="3" fillId="2" borderId="42" xfId="0" applyFont="1" applyFill="1" applyBorder="1"/>
    <xf numFmtId="4" fontId="3" fillId="2" borderId="33" xfId="0" applyNumberFormat="1" applyFont="1" applyFill="1" applyBorder="1"/>
    <xf numFmtId="0" fontId="3" fillId="2" borderId="34" xfId="0" applyFont="1" applyFill="1" applyBorder="1"/>
    <xf numFmtId="4" fontId="3" fillId="2" borderId="34" xfId="0" applyNumberFormat="1" applyFont="1" applyFill="1" applyBorder="1"/>
    <xf numFmtId="4" fontId="3" fillId="2" borderId="38" xfId="0" applyNumberFormat="1" applyFont="1" applyFill="1" applyBorder="1"/>
    <xf numFmtId="4" fontId="3" fillId="2" borderId="35" xfId="0" applyNumberFormat="1" applyFont="1" applyFill="1" applyBorder="1"/>
    <xf numFmtId="0" fontId="3" fillId="2" borderId="44" xfId="0" applyFont="1" applyFill="1" applyBorder="1"/>
    <xf numFmtId="0" fontId="3" fillId="0" borderId="14" xfId="0" applyFont="1" applyBorder="1"/>
    <xf numFmtId="4" fontId="3" fillId="0" borderId="29" xfId="0" applyNumberFormat="1" applyFont="1" applyBorder="1" applyProtection="1">
      <protection locked="0"/>
    </xf>
    <xf numFmtId="4" fontId="3" fillId="0" borderId="11" xfId="0" applyNumberFormat="1" applyFont="1" applyBorder="1" applyProtection="1">
      <protection locked="0"/>
    </xf>
    <xf numFmtId="0" fontId="2" fillId="2" borderId="59" xfId="0" applyFont="1" applyFill="1" applyBorder="1" applyProtection="1">
      <protection locked="0"/>
    </xf>
    <xf numFmtId="0" fontId="2" fillId="2" borderId="24" xfId="0" applyFont="1" applyFill="1" applyBorder="1" applyProtection="1">
      <protection locked="0"/>
    </xf>
    <xf numFmtId="4" fontId="2" fillId="0" borderId="32" xfId="0" applyNumberFormat="1" applyFont="1" applyBorder="1" applyProtection="1">
      <protection locked="0"/>
    </xf>
    <xf numFmtId="0" fontId="2" fillId="2" borderId="60" xfId="0" applyFont="1" applyFill="1" applyBorder="1" applyProtection="1">
      <protection locked="0"/>
    </xf>
    <xf numFmtId="4" fontId="2" fillId="0" borderId="57" xfId="0" applyNumberFormat="1" applyFont="1" applyBorder="1" applyProtection="1">
      <protection locked="0"/>
    </xf>
    <xf numFmtId="4" fontId="2" fillId="0" borderId="28" xfId="0" applyNumberFormat="1" applyFont="1" applyBorder="1" applyProtection="1">
      <protection locked="0"/>
    </xf>
    <xf numFmtId="0" fontId="3" fillId="0" borderId="6" xfId="0" applyFont="1" applyBorder="1" applyProtection="1">
      <protection locked="0"/>
    </xf>
    <xf numFmtId="0" fontId="2" fillId="2" borderId="33" xfId="0" applyFont="1" applyFill="1" applyBorder="1" applyProtection="1">
      <protection locked="0"/>
    </xf>
    <xf numFmtId="0" fontId="6" fillId="0" borderId="53" xfId="0" applyFont="1" applyBorder="1" applyProtection="1">
      <protection locked="0"/>
    </xf>
    <xf numFmtId="0" fontId="6" fillId="0" borderId="30" xfId="0" applyFont="1" applyBorder="1" applyProtection="1">
      <protection locked="0"/>
    </xf>
    <xf numFmtId="0" fontId="6" fillId="0" borderId="60" xfId="0" applyFont="1" applyBorder="1" applyProtection="1">
      <protection locked="0"/>
    </xf>
    <xf numFmtId="0" fontId="4" fillId="3" borderId="50" xfId="0" applyFont="1" applyFill="1" applyBorder="1"/>
    <xf numFmtId="0" fontId="4" fillId="3" borderId="45" xfId="0" applyFont="1" applyFill="1" applyBorder="1"/>
    <xf numFmtId="0" fontId="4" fillId="3" borderId="46" xfId="0" applyFont="1" applyFill="1" applyBorder="1"/>
    <xf numFmtId="4" fontId="4" fillId="3" borderId="46" xfId="0" applyNumberFormat="1" applyFont="1" applyFill="1" applyBorder="1"/>
    <xf numFmtId="0" fontId="3" fillId="2" borderId="20" xfId="0" applyFont="1" applyFill="1" applyBorder="1"/>
    <xf numFmtId="0" fontId="3" fillId="2" borderId="19" xfId="0" applyFont="1" applyFill="1" applyBorder="1"/>
    <xf numFmtId="0" fontId="2" fillId="2" borderId="36" xfId="0" applyFont="1" applyFill="1" applyBorder="1"/>
    <xf numFmtId="4" fontId="2" fillId="2" borderId="36" xfId="0" applyNumberFormat="1" applyFont="1" applyFill="1" applyBorder="1"/>
    <xf numFmtId="0" fontId="3" fillId="0" borderId="1" xfId="0" applyFont="1" applyBorder="1"/>
    <xf numFmtId="0" fontId="3" fillId="0" borderId="4" xfId="0" applyFont="1" applyBorder="1"/>
    <xf numFmtId="4" fontId="3" fillId="0" borderId="41" xfId="0" applyNumberFormat="1" applyFont="1" applyBorder="1"/>
    <xf numFmtId="0" fontId="3" fillId="0" borderId="59" xfId="0" applyFont="1" applyBorder="1"/>
    <xf numFmtId="4" fontId="3" fillId="0" borderId="43" xfId="0" applyNumberFormat="1" applyFont="1" applyBorder="1"/>
    <xf numFmtId="0" fontId="3" fillId="2" borderId="33" xfId="0" applyFont="1" applyFill="1" applyBorder="1"/>
    <xf numFmtId="10" fontId="2" fillId="0" borderId="0" xfId="0" applyNumberFormat="1" applyFont="1"/>
    <xf numFmtId="43" fontId="2" fillId="5" borderId="23" xfId="3" applyFont="1" applyFill="1" applyBorder="1" applyProtection="1"/>
    <xf numFmtId="4" fontId="3" fillId="0" borderId="43" xfId="0" applyNumberFormat="1" applyFont="1" applyBorder="1" applyProtection="1">
      <protection locked="0"/>
    </xf>
    <xf numFmtId="4" fontId="3" fillId="0" borderId="41" xfId="0" applyNumberFormat="1" applyFont="1" applyBorder="1" applyProtection="1">
      <protection locked="0"/>
    </xf>
    <xf numFmtId="4" fontId="3" fillId="5" borderId="23" xfId="0" applyNumberFormat="1" applyFont="1" applyFill="1" applyBorder="1"/>
    <xf numFmtId="4" fontId="3" fillId="5" borderId="23" xfId="0" applyNumberFormat="1" applyFont="1" applyFill="1" applyBorder="1" applyProtection="1">
      <protection locked="0"/>
    </xf>
    <xf numFmtId="4" fontId="3" fillId="5" borderId="16" xfId="0" applyNumberFormat="1" applyFont="1" applyFill="1" applyBorder="1" applyProtection="1">
      <protection locked="0"/>
    </xf>
    <xf numFmtId="4" fontId="3" fillId="5" borderId="21" xfId="0" applyNumberFormat="1" applyFont="1" applyFill="1" applyBorder="1"/>
    <xf numFmtId="4" fontId="3" fillId="5" borderId="19" xfId="0" applyNumberFormat="1" applyFont="1" applyFill="1" applyBorder="1"/>
    <xf numFmtId="4" fontId="6" fillId="5" borderId="36" xfId="0" applyNumberFormat="1" applyFont="1" applyFill="1" applyBorder="1"/>
    <xf numFmtId="4" fontId="6" fillId="5" borderId="39" xfId="0" applyNumberFormat="1" applyFont="1" applyFill="1" applyBorder="1"/>
    <xf numFmtId="4" fontId="6" fillId="5" borderId="22" xfId="0" applyNumberFormat="1" applyFont="1" applyFill="1" applyBorder="1"/>
    <xf numFmtId="4" fontId="6" fillId="5" borderId="18" xfId="0" applyNumberFormat="1" applyFont="1" applyFill="1" applyBorder="1"/>
    <xf numFmtId="4" fontId="3" fillId="5" borderId="16" xfId="0" applyNumberFormat="1" applyFont="1" applyFill="1" applyBorder="1"/>
    <xf numFmtId="4" fontId="3" fillId="5" borderId="3" xfId="0" applyNumberFormat="1" applyFont="1" applyFill="1" applyBorder="1" applyProtection="1">
      <protection locked="0"/>
    </xf>
    <xf numFmtId="4" fontId="6" fillId="5" borderId="37" xfId="0" applyNumberFormat="1" applyFont="1" applyFill="1" applyBorder="1"/>
    <xf numFmtId="4" fontId="3" fillId="5" borderId="37" xfId="0" applyNumberFormat="1" applyFont="1" applyFill="1" applyBorder="1"/>
    <xf numFmtId="4" fontId="3" fillId="5" borderId="39" xfId="0" applyNumberFormat="1" applyFont="1" applyFill="1" applyBorder="1"/>
    <xf numFmtId="4" fontId="3" fillId="5" borderId="36" xfId="0" applyNumberFormat="1" applyFont="1" applyFill="1" applyBorder="1"/>
    <xf numFmtId="4" fontId="3" fillId="5" borderId="18" xfId="0" applyNumberFormat="1" applyFont="1" applyFill="1" applyBorder="1"/>
    <xf numFmtId="4" fontId="6" fillId="5" borderId="32" xfId="0" applyNumberFormat="1" applyFont="1" applyFill="1" applyBorder="1"/>
    <xf numFmtId="4" fontId="6" fillId="5" borderId="57" xfId="0" applyNumberFormat="1" applyFont="1" applyFill="1" applyBorder="1"/>
    <xf numFmtId="4" fontId="6" fillId="5" borderId="31" xfId="0" applyNumberFormat="1" applyFont="1" applyFill="1" applyBorder="1"/>
    <xf numFmtId="4" fontId="2" fillId="5" borderId="4" xfId="0" applyNumberFormat="1" applyFont="1" applyFill="1" applyBorder="1"/>
    <xf numFmtId="4" fontId="2" fillId="5" borderId="2" xfId="0" applyNumberFormat="1" applyFont="1" applyFill="1" applyBorder="1"/>
    <xf numFmtId="4" fontId="2" fillId="5" borderId="42" xfId="0" applyNumberFormat="1" applyFont="1" applyFill="1" applyBorder="1"/>
    <xf numFmtId="4" fontId="2" fillId="5" borderId="15" xfId="0" applyNumberFormat="1" applyFont="1" applyFill="1" applyBorder="1"/>
    <xf numFmtId="4" fontId="3" fillId="5" borderId="20" xfId="0" applyNumberFormat="1" applyFont="1" applyFill="1" applyBorder="1"/>
    <xf numFmtId="4" fontId="2" fillId="5" borderId="10" xfId="0" applyNumberFormat="1" applyFont="1" applyFill="1" applyBorder="1"/>
    <xf numFmtId="4" fontId="2" fillId="5" borderId="7" xfId="0" applyNumberFormat="1" applyFont="1" applyFill="1" applyBorder="1"/>
    <xf numFmtId="4" fontId="2" fillId="5" borderId="25" xfId="0" applyNumberFormat="1" applyFont="1" applyFill="1" applyBorder="1"/>
    <xf numFmtId="4" fontId="2" fillId="5" borderId="14" xfId="0" applyNumberFormat="1" applyFont="1" applyFill="1" applyBorder="1"/>
    <xf numFmtId="4" fontId="2" fillId="5" borderId="30" xfId="0" applyNumberFormat="1" applyFont="1" applyFill="1" applyBorder="1"/>
    <xf numFmtId="4" fontId="2" fillId="5" borderId="56" xfId="0" applyNumberFormat="1" applyFont="1" applyFill="1" applyBorder="1"/>
    <xf numFmtId="0" fontId="3" fillId="0" borderId="18" xfId="0" applyFont="1" applyBorder="1" applyAlignment="1" applyProtection="1">
      <alignment wrapText="1"/>
      <protection locked="0"/>
    </xf>
    <xf numFmtId="0" fontId="2" fillId="0" borderId="44" xfId="0" applyFont="1" applyBorder="1" applyAlignment="1" applyProtection="1">
      <alignment wrapText="1"/>
      <protection locked="0"/>
    </xf>
    <xf numFmtId="0" fontId="2" fillId="0" borderId="65" xfId="0" applyFont="1" applyBorder="1" applyAlignment="1" applyProtection="1">
      <alignment wrapText="1"/>
      <protection locked="0"/>
    </xf>
    <xf numFmtId="0" fontId="2" fillId="0" borderId="58" xfId="0" applyFont="1" applyBorder="1" applyAlignment="1" applyProtection="1">
      <alignment wrapText="1"/>
      <protection locked="0"/>
    </xf>
    <xf numFmtId="0" fontId="3" fillId="0" borderId="65" xfId="0" applyFont="1" applyBorder="1" applyAlignment="1" applyProtection="1">
      <alignment wrapText="1"/>
      <protection locked="0"/>
    </xf>
    <xf numFmtId="0" fontId="3" fillId="0" borderId="58" xfId="0" applyFont="1" applyBorder="1" applyAlignment="1" applyProtection="1">
      <alignment wrapText="1"/>
      <protection locked="0"/>
    </xf>
    <xf numFmtId="0" fontId="13" fillId="0" borderId="0" xfId="0" applyFont="1" applyAlignment="1">
      <alignment vertical="center" wrapText="1"/>
    </xf>
    <xf numFmtId="0" fontId="17" fillId="0" borderId="0" xfId="0" applyFont="1" applyAlignment="1">
      <alignment vertical="center" wrapText="1"/>
    </xf>
    <xf numFmtId="0" fontId="23" fillId="0" borderId="0" xfId="0" applyFont="1" applyAlignment="1">
      <alignment wrapText="1"/>
    </xf>
    <xf numFmtId="0" fontId="27" fillId="0" borderId="0" xfId="2" applyFont="1" applyAlignment="1">
      <alignment horizontal="left" vertical="center" wrapText="1"/>
    </xf>
    <xf numFmtId="0" fontId="28" fillId="0" borderId="0" xfId="0" applyFont="1" applyAlignment="1">
      <alignment horizontal="left" vertical="center" wrapText="1"/>
    </xf>
    <xf numFmtId="0" fontId="24" fillId="0" borderId="0" xfId="2" applyFont="1" applyAlignment="1">
      <alignment vertical="center" wrapText="1"/>
    </xf>
    <xf numFmtId="0" fontId="29" fillId="0" borderId="0" xfId="0" applyFont="1" applyAlignment="1">
      <alignment wrapText="1"/>
    </xf>
    <xf numFmtId="0" fontId="4" fillId="3" borderId="45" xfId="0" applyFont="1" applyFill="1" applyBorder="1" applyAlignment="1">
      <alignment wrapText="1"/>
    </xf>
    <xf numFmtId="0" fontId="3" fillId="2" borderId="19" xfId="0" applyFont="1" applyFill="1" applyBorder="1" applyAlignment="1">
      <alignment wrapText="1"/>
    </xf>
    <xf numFmtId="0" fontId="3" fillId="0" borderId="1" xfId="0" applyFont="1" applyBorder="1" applyAlignment="1">
      <alignment wrapText="1"/>
    </xf>
    <xf numFmtId="0" fontId="3" fillId="0" borderId="13" xfId="0" applyFont="1" applyBorder="1" applyAlignment="1" applyProtection="1">
      <alignment wrapText="1"/>
      <protection locked="0"/>
    </xf>
    <xf numFmtId="0" fontId="5" fillId="0" borderId="13" xfId="0" applyFont="1" applyBorder="1" applyAlignment="1" applyProtection="1">
      <alignment wrapText="1"/>
      <protection locked="0"/>
    </xf>
    <xf numFmtId="0" fontId="5" fillId="0" borderId="49" xfId="0" applyFont="1" applyBorder="1" applyAlignment="1" applyProtection="1">
      <alignment wrapText="1"/>
      <protection locked="0"/>
    </xf>
    <xf numFmtId="0" fontId="3" fillId="0" borderId="1" xfId="0" applyFont="1" applyBorder="1" applyAlignment="1" applyProtection="1">
      <alignment wrapText="1"/>
      <protection locked="0"/>
    </xf>
    <xf numFmtId="0" fontId="2" fillId="0" borderId="13" xfId="0" applyFont="1" applyBorder="1" applyAlignment="1" applyProtection="1">
      <alignment wrapText="1"/>
      <protection locked="0"/>
    </xf>
    <xf numFmtId="0" fontId="2" fillId="0" borderId="53" xfId="0" applyFont="1" applyBorder="1" applyAlignment="1" applyProtection="1">
      <alignment wrapText="1"/>
      <protection locked="0"/>
    </xf>
    <xf numFmtId="0" fontId="3" fillId="0" borderId="17" xfId="0" applyFont="1" applyBorder="1" applyAlignment="1" applyProtection="1">
      <alignment wrapText="1"/>
      <protection locked="0"/>
    </xf>
    <xf numFmtId="0" fontId="2" fillId="0" borderId="6" xfId="0" applyFont="1" applyBorder="1" applyAlignment="1" applyProtection="1">
      <alignment wrapText="1"/>
      <protection locked="0"/>
    </xf>
    <xf numFmtId="0" fontId="3" fillId="2" borderId="49" xfId="0" applyFont="1" applyFill="1" applyBorder="1" applyAlignment="1">
      <alignment wrapText="1"/>
    </xf>
    <xf numFmtId="0" fontId="3" fillId="0" borderId="6" xfId="0" applyFont="1" applyBorder="1" applyAlignment="1" applyProtection="1">
      <alignment wrapText="1"/>
      <protection locked="0"/>
    </xf>
    <xf numFmtId="0" fontId="2" fillId="0" borderId="49" xfId="0" applyFont="1" applyBorder="1" applyAlignment="1" applyProtection="1">
      <alignment wrapText="1"/>
      <protection locked="0"/>
    </xf>
    <xf numFmtId="0" fontId="6" fillId="0" borderId="53" xfId="0" applyFont="1" applyBorder="1" applyAlignment="1" applyProtection="1">
      <alignment wrapText="1"/>
      <protection locked="0"/>
    </xf>
    <xf numFmtId="0" fontId="6" fillId="0" borderId="0" xfId="0" applyFont="1" applyAlignment="1" applyProtection="1">
      <alignment wrapText="1"/>
      <protection locked="0"/>
    </xf>
    <xf numFmtId="4" fontId="4" fillId="3" borderId="47" xfId="0" applyNumberFormat="1" applyFont="1" applyFill="1" applyBorder="1"/>
    <xf numFmtId="4" fontId="3" fillId="2" borderId="39" xfId="0" applyNumberFormat="1" applyFont="1" applyFill="1" applyBorder="1"/>
    <xf numFmtId="4" fontId="3" fillId="0" borderId="1" xfId="0" applyNumberFormat="1" applyFont="1" applyBorder="1"/>
    <xf numFmtId="4" fontId="3" fillId="0" borderId="38" xfId="0" applyNumberFormat="1" applyFont="1" applyBorder="1" applyProtection="1">
      <protection locked="0"/>
    </xf>
    <xf numFmtId="4" fontId="3" fillId="5" borderId="13" xfId="0" applyNumberFormat="1" applyFont="1" applyFill="1" applyBorder="1"/>
    <xf numFmtId="4" fontId="3" fillId="0" borderId="1" xfId="0" applyNumberFormat="1" applyFont="1" applyBorder="1" applyProtection="1">
      <protection locked="0"/>
    </xf>
    <xf numFmtId="4" fontId="3" fillId="5" borderId="13" xfId="0" applyNumberFormat="1" applyFont="1" applyFill="1" applyBorder="1" applyProtection="1">
      <protection locked="0"/>
    </xf>
    <xf numFmtId="4" fontId="3" fillId="5" borderId="53" xfId="0" applyNumberFormat="1" applyFont="1" applyFill="1" applyBorder="1" applyProtection="1">
      <protection locked="0"/>
    </xf>
    <xf numFmtId="4" fontId="3" fillId="5" borderId="17" xfId="0" applyNumberFormat="1" applyFont="1" applyFill="1" applyBorder="1"/>
    <xf numFmtId="4" fontId="3" fillId="0" borderId="6" xfId="0" applyNumberFormat="1" applyFont="1" applyBorder="1" applyProtection="1">
      <protection locked="0"/>
    </xf>
    <xf numFmtId="4" fontId="3" fillId="2" borderId="49" xfId="0" applyNumberFormat="1" applyFont="1" applyFill="1" applyBorder="1"/>
    <xf numFmtId="4" fontId="3" fillId="0" borderId="13" xfId="0" applyNumberFormat="1" applyFont="1" applyBorder="1" applyProtection="1">
      <protection locked="0"/>
    </xf>
    <xf numFmtId="4" fontId="3" fillId="5" borderId="49" xfId="0" applyNumberFormat="1" applyFont="1" applyFill="1" applyBorder="1" applyProtection="1">
      <protection locked="0"/>
    </xf>
    <xf numFmtId="4" fontId="3" fillId="0" borderId="66" xfId="0" applyNumberFormat="1" applyFont="1" applyBorder="1" applyProtection="1">
      <protection locked="0"/>
    </xf>
    <xf numFmtId="4" fontId="6" fillId="5" borderId="67" xfId="0" applyNumberFormat="1" applyFont="1" applyFill="1" applyBorder="1"/>
    <xf numFmtId="4" fontId="3" fillId="5" borderId="6" xfId="0" applyNumberFormat="1" applyFont="1" applyFill="1" applyBorder="1" applyProtection="1">
      <protection locked="0"/>
    </xf>
    <xf numFmtId="4" fontId="4" fillId="3" borderId="68" xfId="0" applyNumberFormat="1" applyFont="1" applyFill="1" applyBorder="1"/>
    <xf numFmtId="4" fontId="3" fillId="2" borderId="69" xfId="0" applyNumberFormat="1" applyFont="1" applyFill="1" applyBorder="1"/>
    <xf numFmtId="4" fontId="3" fillId="0" borderId="70" xfId="0" applyNumberFormat="1" applyFont="1" applyBorder="1"/>
    <xf numFmtId="4" fontId="3" fillId="0" borderId="71" xfId="0" applyNumberFormat="1" applyFont="1" applyBorder="1" applyProtection="1">
      <protection locked="0"/>
    </xf>
    <xf numFmtId="0" fontId="2" fillId="0" borderId="72" xfId="0" applyFont="1" applyBorder="1" applyProtection="1">
      <protection locked="0"/>
    </xf>
    <xf numFmtId="4" fontId="3" fillId="2" borderId="73" xfId="0" applyNumberFormat="1" applyFont="1" applyFill="1" applyBorder="1"/>
    <xf numFmtId="4" fontId="3" fillId="0" borderId="74" xfId="0" applyNumberFormat="1" applyFont="1" applyBorder="1"/>
    <xf numFmtId="0" fontId="2" fillId="0" borderId="75" xfId="0" applyFont="1" applyBorder="1" applyProtection="1">
      <protection locked="0"/>
    </xf>
    <xf numFmtId="0" fontId="5" fillId="0" borderId="15" xfId="0" applyFont="1" applyBorder="1" applyProtection="1">
      <protection locked="0"/>
    </xf>
    <xf numFmtId="0" fontId="5" fillId="0" borderId="65" xfId="0" applyFont="1" applyBorder="1" applyProtection="1">
      <protection locked="0"/>
    </xf>
    <xf numFmtId="0" fontId="2" fillId="2" borderId="55" xfId="0" applyFont="1" applyFill="1" applyBorder="1" applyProtection="1">
      <protection locked="0"/>
    </xf>
    <xf numFmtId="4" fontId="2" fillId="0" borderId="76" xfId="0" applyNumberFormat="1" applyFont="1" applyBorder="1" applyProtection="1">
      <protection locked="0"/>
    </xf>
    <xf numFmtId="4" fontId="2" fillId="0" borderId="77" xfId="0" applyNumberFormat="1" applyFont="1" applyBorder="1" applyProtection="1">
      <protection locked="0"/>
    </xf>
    <xf numFmtId="0" fontId="2" fillId="2" borderId="78" xfId="0" applyFont="1" applyFill="1" applyBorder="1" applyProtection="1">
      <protection locked="0"/>
    </xf>
    <xf numFmtId="4" fontId="2" fillId="0" borderId="79" xfId="0" applyNumberFormat="1" applyFont="1" applyBorder="1" applyProtection="1">
      <protection locked="0"/>
    </xf>
    <xf numFmtId="4" fontId="3" fillId="5" borderId="76" xfId="0" applyNumberFormat="1" applyFont="1" applyFill="1" applyBorder="1" applyProtection="1">
      <protection locked="0"/>
    </xf>
    <xf numFmtId="43" fontId="2" fillId="0" borderId="23" xfId="3" applyFont="1" applyFill="1" applyBorder="1" applyProtection="1"/>
    <xf numFmtId="4" fontId="2" fillId="0" borderId="65" xfId="0" applyNumberFormat="1" applyFont="1" applyBorder="1" applyAlignment="1" applyProtection="1">
      <alignment wrapText="1"/>
      <protection locked="0"/>
    </xf>
    <xf numFmtId="0" fontId="5" fillId="6" borderId="49" xfId="0" applyFont="1" applyFill="1" applyBorder="1" applyProtection="1">
      <protection locked="0"/>
    </xf>
    <xf numFmtId="0" fontId="2" fillId="6" borderId="13" xfId="0" applyFont="1" applyFill="1" applyBorder="1" applyAlignment="1" applyProtection="1">
      <alignment wrapText="1"/>
      <protection locked="0"/>
    </xf>
    <xf numFmtId="4" fontId="2" fillId="6" borderId="29" xfId="0" applyNumberFormat="1" applyFont="1" applyFill="1" applyBorder="1" applyProtection="1">
      <protection locked="0"/>
    </xf>
    <xf numFmtId="4" fontId="2" fillId="6" borderId="11" xfId="0" applyNumberFormat="1" applyFont="1" applyFill="1" applyBorder="1" applyProtection="1">
      <protection locked="0"/>
    </xf>
    <xf numFmtId="0" fontId="2" fillId="6" borderId="72" xfId="0" applyFont="1" applyFill="1" applyBorder="1" applyProtection="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wrapText="1"/>
      <protection locked="0"/>
    </xf>
    <xf numFmtId="0" fontId="0" fillId="0" borderId="0" xfId="0" applyAlignment="1" applyProtection="1">
      <alignment wrapText="1"/>
      <protection locked="0"/>
    </xf>
    <xf numFmtId="0" fontId="2" fillId="0" borderId="62" xfId="0" applyFont="1" applyBorder="1" applyAlignment="1" applyProtection="1">
      <alignment horizontal="left" wrapText="1"/>
      <protection locked="0"/>
    </xf>
    <xf numFmtId="0" fontId="5" fillId="0" borderId="62" xfId="0" applyFont="1" applyBorder="1" applyAlignment="1" applyProtection="1">
      <alignment horizontal="left" wrapText="1"/>
      <protection locked="0"/>
    </xf>
  </cellXfs>
  <cellStyles count="4">
    <cellStyle name="Hyperlink" xfId="2" builtinId="8"/>
    <cellStyle name="Komma" xfId="3" builtinId="3"/>
    <cellStyle name="Standaard" xfId="0" builtinId="0"/>
    <cellStyle name="Standaard 2" xfId="1" xr:uid="{00000000-0005-0000-0000-000003000000}"/>
  </cellStyles>
  <dxfs count="2">
    <dxf>
      <font>
        <color rgb="FF006100"/>
      </font>
      <fill>
        <patternFill>
          <bgColor rgb="FFC6EFCE"/>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488950</xdr:colOff>
      <xdr:row>0</xdr:row>
      <xdr:rowOff>165100</xdr:rowOff>
    </xdr:from>
    <xdr:to>
      <xdr:col>13</xdr:col>
      <xdr:colOff>360340</xdr:colOff>
      <xdr:row>34</xdr:row>
      <xdr:rowOff>75429</xdr:rowOff>
    </xdr:to>
    <xdr:pic>
      <xdr:nvPicPr>
        <xdr:cNvPr id="2" name="Afbeelding 1">
          <a:extLst>
            <a:ext uri="{FF2B5EF4-FFF2-40B4-BE49-F238E27FC236}">
              <a16:creationId xmlns:a16="http://schemas.microsoft.com/office/drawing/2014/main" id="{F2D2133A-090F-BDD5-4E73-C8EE2A77E758}"/>
            </a:ext>
          </a:extLst>
        </xdr:cNvPr>
        <xdr:cNvPicPr>
          <a:picLocks noChangeAspect="1"/>
        </xdr:cNvPicPr>
      </xdr:nvPicPr>
      <xdr:blipFill>
        <a:blip xmlns:r="http://schemas.openxmlformats.org/officeDocument/2006/relationships" r:embed="rId1"/>
        <a:stretch>
          <a:fillRect/>
        </a:stretch>
      </xdr:blipFill>
      <xdr:spPr>
        <a:xfrm>
          <a:off x="488950" y="165100"/>
          <a:ext cx="7800000" cy="6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wo.nl\nwodata\Users\Woudaj\AppData\Local\Microsoft\Windows\INetCache\Content.Outlook\VSK3W54N\FP+Extern+Materialen+NL+Challenges+2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Begroting"/>
      <sheetName val="PK Tarieven 1-7-2018"/>
    </sheetNames>
    <sheetDataSet>
      <sheetData sheetId="0">
        <row r="5">
          <cell r="I5">
            <v>0</v>
          </cell>
        </row>
        <row r="6">
          <cell r="I6">
            <v>0</v>
          </cell>
        </row>
        <row r="7">
          <cell r="I7">
            <v>0</v>
          </cell>
        </row>
        <row r="12">
          <cell r="I12">
            <v>0</v>
          </cell>
        </row>
        <row r="28">
          <cell r="I28">
            <v>0</v>
          </cell>
        </row>
        <row r="33">
          <cell r="I33">
            <v>0</v>
          </cell>
        </row>
        <row r="35">
          <cell r="I35">
            <v>0</v>
          </cell>
        </row>
        <row r="37">
          <cell r="I37">
            <v>0</v>
          </cell>
        </row>
        <row r="57">
          <cell r="I57">
            <v>0</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Weger, J. de [Juan Carlos]" id="{9387AA04-C9CB-49D8-AC04-2664B191DF23}" userId="S::j.deweger@nwo.nl::c78df548-aa42-42c6-802f-28666d79cb2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E3F88D-778D-41F7-8B2B-2179DAFDB667}" name="Tabel1" displayName="Tabel1" ref="P5:T21" totalsRowShown="0" headerRowDxfId="1">
  <autoFilter ref="P5:T21" xr:uid="{42E3F88D-778D-41F7-8B2B-2179DAFDB667}"/>
  <tableColumns count="5">
    <tableColumn id="1" xr3:uid="{763FB8A9-86DA-448B-B5D1-690B22A1E24E}" name="Schaal"/>
    <tableColumn id="2" xr3:uid="{26A5E2BF-8F16-454D-A835-9F8C9E974CE3}" name="Loonkosten per mensjaar"/>
    <tableColumn id="3" xr3:uid="{3C17F2B6-405C-4F87-AA83-5B826CBF4ED4}" name="Overhead"/>
    <tableColumn id="4" xr3:uid="{0F34152D-30A3-4800-ADB9-817A27898F05}" name="Totale kosten">
      <calculatedColumnFormula>SUM(Q6:R6)</calculatedColumnFormula>
    </tableColumn>
    <tableColumn id="5" xr3:uid="{10616EE7-BDEE-4AB7-8638-E5E75342BCA9}" name="Uurtarief productieve uren, ex btw"/>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7" dT="2024-02-19T13:02:54.40" personId="{9387AA04-C9CB-49D8-AC04-2664B191DF23}" id="{C6C674AA-5F99-4C60-8F50-56F86499ECA7}">
    <text>Is deze ook nog van toepassing bij HOT? Met andere woorden, willen we mensen weer vanaf jaar 1 HOT laten starten zelfs als ze in jaar 5 daadwerkelijk starten&gt;?</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iversiteitenvannederland.nl/functie-ordeningsysteem-ufo" TargetMode="External"/><Relationship Id="rId1" Type="http://schemas.openxmlformats.org/officeDocument/2006/relationships/hyperlink" Target="https://www.nwo.nl/en/calls/large-scale-research-infrastructure-lsri-national-roadmap-consortia-2024"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6"/>
  <sheetViews>
    <sheetView topLeftCell="A94" workbookViewId="0">
      <selection activeCell="A116" sqref="A116"/>
    </sheetView>
  </sheetViews>
  <sheetFormatPr defaultRowHeight="15"/>
  <cols>
    <col min="1" max="1" width="156.7109375" style="1" customWidth="1"/>
  </cols>
  <sheetData>
    <row r="1" spans="1:1">
      <c r="A1" s="225" t="s">
        <v>130</v>
      </c>
    </row>
    <row r="3" spans="1:1" ht="30">
      <c r="A3" s="2" t="s">
        <v>65</v>
      </c>
    </row>
    <row r="4" spans="1:1" ht="23.25">
      <c r="A4" s="3" t="s">
        <v>35</v>
      </c>
    </row>
    <row r="5" spans="1:1" ht="23.25">
      <c r="A5" s="3" t="s">
        <v>52</v>
      </c>
    </row>
    <row r="6" spans="1:1">
      <c r="A6" s="4"/>
    </row>
    <row r="7" spans="1:1" ht="23.25">
      <c r="A7" s="3" t="s">
        <v>36</v>
      </c>
    </row>
    <row r="8" spans="1:1" ht="25.5">
      <c r="A8" s="5" t="s">
        <v>66</v>
      </c>
    </row>
    <row r="9" spans="1:1">
      <c r="A9" s="5" t="s">
        <v>37</v>
      </c>
    </row>
    <row r="10" spans="1:1">
      <c r="A10" s="6" t="s">
        <v>116</v>
      </c>
    </row>
    <row r="11" spans="1:1" ht="26.25">
      <c r="A11" s="6" t="s">
        <v>117</v>
      </c>
    </row>
    <row r="12" spans="1:1">
      <c r="A12" s="6" t="s">
        <v>118</v>
      </c>
    </row>
    <row r="13" spans="1:1">
      <c r="A13" s="5" t="s">
        <v>38</v>
      </c>
    </row>
    <row r="14" spans="1:1">
      <c r="A14" s="5" t="s">
        <v>67</v>
      </c>
    </row>
    <row r="15" spans="1:1">
      <c r="A15" s="5"/>
    </row>
    <row r="16" spans="1:1" ht="23.25">
      <c r="A16" s="3" t="s">
        <v>39</v>
      </c>
    </row>
    <row r="17" spans="1:1">
      <c r="A17" s="4" t="s">
        <v>68</v>
      </c>
    </row>
    <row r="18" spans="1:1">
      <c r="A18" s="4"/>
    </row>
    <row r="19" spans="1:1">
      <c r="A19" s="219" t="s">
        <v>69</v>
      </c>
    </row>
    <row r="20" spans="1:1" ht="25.5">
      <c r="A20" s="7" t="s">
        <v>70</v>
      </c>
    </row>
    <row r="21" spans="1:1">
      <c r="A21" s="7" t="s">
        <v>71</v>
      </c>
    </row>
    <row r="22" spans="1:1">
      <c r="A22" s="7" t="s">
        <v>72</v>
      </c>
    </row>
    <row r="23" spans="1:1">
      <c r="A23" s="7"/>
    </row>
    <row r="24" spans="1:1">
      <c r="A24" s="219" t="s">
        <v>73</v>
      </c>
    </row>
    <row r="25" spans="1:1" ht="38.25">
      <c r="A25" s="7" t="s">
        <v>74</v>
      </c>
    </row>
    <row r="26" spans="1:1">
      <c r="A26" s="7"/>
    </row>
    <row r="27" spans="1:1" ht="25.5">
      <c r="A27" s="7" t="s">
        <v>75</v>
      </c>
    </row>
    <row r="28" spans="1:1">
      <c r="A28" s="4"/>
    </row>
    <row r="29" spans="1:1">
      <c r="A29" s="219" t="s">
        <v>40</v>
      </c>
    </row>
    <row r="30" spans="1:1" ht="25.5">
      <c r="A30" s="5" t="s">
        <v>76</v>
      </c>
    </row>
    <row r="31" spans="1:1">
      <c r="A31" s="5" t="s">
        <v>119</v>
      </c>
    </row>
    <row r="32" spans="1:1">
      <c r="A32" s="7"/>
    </row>
    <row r="33" spans="1:1" ht="38.25">
      <c r="A33" s="5" t="s">
        <v>77</v>
      </c>
    </row>
    <row r="34" spans="1:1">
      <c r="A34" s="7"/>
    </row>
    <row r="35" spans="1:1" ht="25.5">
      <c r="A35" s="5" t="s">
        <v>78</v>
      </c>
    </row>
    <row r="36" spans="1:1">
      <c r="A36" s="7"/>
    </row>
    <row r="37" spans="1:1">
      <c r="A37" s="5" t="s">
        <v>79</v>
      </c>
    </row>
    <row r="38" spans="1:1">
      <c r="A38" s="7"/>
    </row>
    <row r="39" spans="1:1" ht="51">
      <c r="A39" s="222" t="s">
        <v>120</v>
      </c>
    </row>
    <row r="40" spans="1:1">
      <c r="A40" s="7"/>
    </row>
    <row r="41" spans="1:1" ht="25.5">
      <c r="A41" s="5" t="s">
        <v>136</v>
      </c>
    </row>
    <row r="42" spans="1:1">
      <c r="A42" s="7"/>
    </row>
    <row r="43" spans="1:1" ht="25.5">
      <c r="A43" s="5" t="s">
        <v>80</v>
      </c>
    </row>
    <row r="44" spans="1:1" ht="23.25">
      <c r="A44" s="7" t="s">
        <v>121</v>
      </c>
    </row>
    <row r="45" spans="1:1">
      <c r="A45" s="7"/>
    </row>
    <row r="46" spans="1:1">
      <c r="A46" s="5" t="s">
        <v>81</v>
      </c>
    </row>
    <row r="47" spans="1:1">
      <c r="A47" s="7"/>
    </row>
    <row r="48" spans="1:1" ht="23.25">
      <c r="A48" s="3" t="s">
        <v>82</v>
      </c>
    </row>
    <row r="49" spans="1:1" ht="18">
      <c r="A49" s="8" t="s">
        <v>41</v>
      </c>
    </row>
    <row r="50" spans="1:1" ht="25.5">
      <c r="A50" s="4" t="s">
        <v>83</v>
      </c>
    </row>
    <row r="51" spans="1:1">
      <c r="A51" s="4"/>
    </row>
    <row r="52" spans="1:1">
      <c r="A52" s="4" t="s">
        <v>42</v>
      </c>
    </row>
    <row r="53" spans="1:1">
      <c r="A53" s="7" t="s">
        <v>122</v>
      </c>
    </row>
    <row r="54" spans="1:1">
      <c r="A54" s="7" t="s">
        <v>123</v>
      </c>
    </row>
    <row r="55" spans="1:1">
      <c r="A55" s="7" t="s">
        <v>124</v>
      </c>
    </row>
    <row r="56" spans="1:1">
      <c r="A56" s="7" t="s">
        <v>125</v>
      </c>
    </row>
    <row r="57" spans="1:1">
      <c r="A57" s="7" t="s">
        <v>126</v>
      </c>
    </row>
    <row r="58" spans="1:1">
      <c r="A58" s="4"/>
    </row>
    <row r="59" spans="1:1">
      <c r="A59" s="4" t="s">
        <v>84</v>
      </c>
    </row>
    <row r="60" spans="1:1">
      <c r="A60" s="4"/>
    </row>
    <row r="61" spans="1:1" ht="18">
      <c r="A61" s="8" t="s">
        <v>85</v>
      </c>
    </row>
    <row r="62" spans="1:1" ht="38.25">
      <c r="A62" s="4" t="s">
        <v>86</v>
      </c>
    </row>
    <row r="63" spans="1:1">
      <c r="A63" s="4"/>
    </row>
    <row r="64" spans="1:1">
      <c r="A64" s="4" t="s">
        <v>87</v>
      </c>
    </row>
    <row r="65" spans="1:1">
      <c r="A65" s="7" t="s">
        <v>126</v>
      </c>
    </row>
    <row r="66" spans="1:1">
      <c r="A66" s="7" t="s">
        <v>125</v>
      </c>
    </row>
    <row r="67" spans="1:1">
      <c r="A67" s="7" t="s">
        <v>123</v>
      </c>
    </row>
    <row r="68" spans="1:1">
      <c r="A68" s="7" t="s">
        <v>124</v>
      </c>
    </row>
    <row r="69" spans="1:1">
      <c r="A69" s="7"/>
    </row>
    <row r="70" spans="1:1" ht="23.25">
      <c r="A70" s="3" t="s">
        <v>23</v>
      </c>
    </row>
    <row r="71" spans="1:1" ht="51">
      <c r="A71" s="5" t="s">
        <v>88</v>
      </c>
    </row>
    <row r="72" spans="1:1">
      <c r="A72" s="7"/>
    </row>
    <row r="73" spans="1:1" ht="51">
      <c r="A73" s="7" t="s">
        <v>89</v>
      </c>
    </row>
    <row r="74" spans="1:1">
      <c r="A74" s="4"/>
    </row>
    <row r="75" spans="1:1" ht="38.25">
      <c r="A75" s="7" t="s">
        <v>90</v>
      </c>
    </row>
    <row r="76" spans="1:1">
      <c r="A76" s="4"/>
    </row>
    <row r="77" spans="1:1">
      <c r="A77" s="5" t="s">
        <v>91</v>
      </c>
    </row>
    <row r="78" spans="1:1">
      <c r="A78" s="7" t="s">
        <v>92</v>
      </c>
    </row>
    <row r="79" spans="1:1">
      <c r="A79" s="7"/>
    </row>
    <row r="80" spans="1:1">
      <c r="A80" s="5" t="s">
        <v>93</v>
      </c>
    </row>
    <row r="81" spans="1:1">
      <c r="A81" s="7" t="s">
        <v>94</v>
      </c>
    </row>
    <row r="82" spans="1:1">
      <c r="A82" s="7" t="s">
        <v>95</v>
      </c>
    </row>
    <row r="83" spans="1:1" ht="25.5">
      <c r="A83" s="7" t="s">
        <v>96</v>
      </c>
    </row>
    <row r="84" spans="1:1">
      <c r="A84" s="7" t="s">
        <v>97</v>
      </c>
    </row>
    <row r="85" spans="1:1">
      <c r="A85" s="7"/>
    </row>
    <row r="86" spans="1:1" ht="23.25">
      <c r="A86" s="3" t="s">
        <v>43</v>
      </c>
    </row>
    <row r="87" spans="1:1">
      <c r="A87" s="5" t="s">
        <v>98</v>
      </c>
    </row>
    <row r="88" spans="1:1">
      <c r="A88" s="223" t="s">
        <v>127</v>
      </c>
    </row>
    <row r="89" spans="1:1">
      <c r="A89" s="5" t="s">
        <v>99</v>
      </c>
    </row>
    <row r="90" spans="1:1">
      <c r="A90" s="5"/>
    </row>
    <row r="91" spans="1:1" ht="23.25">
      <c r="A91" s="3" t="s">
        <v>100</v>
      </c>
    </row>
    <row r="92" spans="1:1" ht="25.5">
      <c r="A92" s="4" t="s">
        <v>101</v>
      </c>
    </row>
    <row r="93" spans="1:1">
      <c r="A93" s="4"/>
    </row>
    <row r="94" spans="1:1" ht="38.25">
      <c r="A94" s="4" t="s">
        <v>102</v>
      </c>
    </row>
    <row r="95" spans="1:1">
      <c r="A95" s="4"/>
    </row>
    <row r="96" spans="1:1">
      <c r="A96" s="4" t="s">
        <v>103</v>
      </c>
    </row>
    <row r="97" spans="1:1">
      <c r="A97" s="4"/>
    </row>
    <row r="98" spans="1:1" ht="18">
      <c r="A98" s="9" t="s">
        <v>104</v>
      </c>
    </row>
    <row r="99" spans="1:1" ht="25.5">
      <c r="A99" s="4" t="s">
        <v>105</v>
      </c>
    </row>
    <row r="100" spans="1:1">
      <c r="A100" s="4"/>
    </row>
    <row r="101" spans="1:1" ht="25.5">
      <c r="A101" s="5" t="s">
        <v>106</v>
      </c>
    </row>
    <row r="102" spans="1:1">
      <c r="A102" s="5" t="s">
        <v>107</v>
      </c>
    </row>
    <row r="103" spans="1:1">
      <c r="A103" s="4"/>
    </row>
    <row r="104" spans="1:1">
      <c r="A104" s="220" t="s">
        <v>108</v>
      </c>
    </row>
    <row r="105" spans="1:1" ht="38.25">
      <c r="A105" s="4" t="s">
        <v>109</v>
      </c>
    </row>
    <row r="106" spans="1:1">
      <c r="A106" s="4"/>
    </row>
    <row r="107" spans="1:1">
      <c r="A107" s="220" t="s">
        <v>110</v>
      </c>
    </row>
    <row r="108" spans="1:1" ht="25.5">
      <c r="A108" s="4" t="s">
        <v>128</v>
      </c>
    </row>
    <row r="109" spans="1:1">
      <c r="A109" s="4"/>
    </row>
    <row r="110" spans="1:1" ht="25.5">
      <c r="A110" s="224" t="s">
        <v>111</v>
      </c>
    </row>
    <row r="111" spans="1:1">
      <c r="A111" s="4"/>
    </row>
    <row r="112" spans="1:1" ht="23.25">
      <c r="A112" s="3" t="s">
        <v>112</v>
      </c>
    </row>
    <row r="113" spans="1:1" ht="25.5">
      <c r="A113" s="4" t="s">
        <v>113</v>
      </c>
    </row>
    <row r="114" spans="1:1">
      <c r="A114" s="4"/>
    </row>
    <row r="115" spans="1:1" ht="23.25">
      <c r="A115" s="3" t="s">
        <v>114</v>
      </c>
    </row>
    <row r="116" spans="1:1" ht="26.25">
      <c r="A116" s="221" t="s">
        <v>115</v>
      </c>
    </row>
  </sheetData>
  <hyperlinks>
    <hyperlink ref="A110" r:id="rId1" display="https://www.nwo.nl/en/calls/large-scale-research-infrastructure-lsri-national-roadmap-consortia-2024" xr:uid="{80E9905D-5DF8-4944-AC13-8047220D5C57}"/>
    <hyperlink ref="A39" r:id="rId2" display="https://www.universiteitenvannederland.nl/functie-ordeningsysteem-ufo" xr:uid="{DE019C20-E7F4-4AF6-B05D-695D5B87BCC1}"/>
  </hyperlinks>
  <pageMargins left="0.7" right="0.7" top="0.75" bottom="0.75" header="0.3" footer="0.3"/>
  <pageSetup paperSize="9" orientation="portrait" verticalDpi="120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81"/>
  <sheetViews>
    <sheetView tabSelected="1" topLeftCell="A135" zoomScale="120" zoomScaleNormal="120" workbookViewId="0">
      <selection activeCell="A64" sqref="A64"/>
    </sheetView>
  </sheetViews>
  <sheetFormatPr defaultColWidth="24" defaultRowHeight="12" outlineLevelRow="1"/>
  <cols>
    <col min="1" max="1" width="25" style="13" customWidth="1"/>
    <col min="2" max="3" width="10.5703125" style="13" customWidth="1"/>
    <col min="4" max="4" width="10.5703125" style="14" customWidth="1"/>
    <col min="5" max="5" width="10.5703125" style="13" customWidth="1"/>
    <col min="6" max="6" width="10.5703125" style="14" customWidth="1"/>
    <col min="7" max="7" width="10.5703125" style="13" customWidth="1"/>
    <col min="8" max="8" width="10.5703125" style="14" customWidth="1"/>
    <col min="9" max="9" width="10.5703125" style="13" customWidth="1"/>
    <col min="10" max="10" width="10.5703125" style="14" customWidth="1"/>
    <col min="11" max="11" width="10.5703125" style="13" customWidth="1"/>
    <col min="12" max="12" width="10.5703125" style="14" customWidth="1"/>
    <col min="13" max="13" width="10.5703125" style="13" customWidth="1"/>
    <col min="14" max="14" width="10.5703125" style="14" customWidth="1"/>
    <col min="15" max="15" width="10.5703125" style="13" customWidth="1"/>
    <col min="16" max="16" width="10.5703125" style="14" customWidth="1"/>
    <col min="17" max="17" width="10.5703125" style="13" customWidth="1"/>
    <col min="18" max="18" width="10.5703125" style="14" customWidth="1"/>
    <col min="19" max="19" width="10.5703125" style="13" customWidth="1"/>
    <col min="20" max="20" width="10.5703125" style="14" customWidth="1"/>
    <col min="21" max="21" width="10.5703125" style="13" customWidth="1"/>
    <col min="22" max="22" width="10.5703125" style="14" customWidth="1"/>
    <col min="23" max="23" width="10.5703125" style="15" customWidth="1"/>
    <col min="24" max="24" width="73.140625" style="12" customWidth="1"/>
    <col min="25" max="16384" width="24" style="13"/>
  </cols>
  <sheetData>
    <row r="1" spans="1:24" ht="80.099999999999994" customHeight="1">
      <c r="A1" s="281" t="s">
        <v>64</v>
      </c>
      <c r="B1" s="281"/>
      <c r="C1" s="281"/>
      <c r="D1" s="281"/>
      <c r="E1" s="281"/>
      <c r="F1" s="281"/>
      <c r="G1" s="281"/>
      <c r="H1" s="281"/>
      <c r="I1" s="281"/>
      <c r="J1" s="281"/>
      <c r="K1" s="281"/>
      <c r="L1" s="281"/>
      <c r="M1" s="281"/>
      <c r="N1" s="281"/>
      <c r="O1" s="281"/>
      <c r="P1" s="281"/>
      <c r="Q1" s="281"/>
      <c r="R1" s="281"/>
      <c r="S1" s="281"/>
      <c r="T1" s="281"/>
      <c r="U1" s="281"/>
      <c r="V1" s="281"/>
      <c r="W1" s="281"/>
    </row>
    <row r="2" spans="1:24" ht="16.5" customHeight="1" thickBot="1">
      <c r="X2" s="16" t="s">
        <v>30</v>
      </c>
    </row>
    <row r="3" spans="1:24" ht="12.75" thickBot="1">
      <c r="A3" s="112" t="s">
        <v>26</v>
      </c>
      <c r="B3" s="18"/>
      <c r="C3" s="120"/>
      <c r="D3" s="121"/>
      <c r="E3" s="120"/>
      <c r="F3" s="121"/>
      <c r="G3" s="120"/>
      <c r="H3" s="121"/>
      <c r="I3" s="120"/>
      <c r="J3" s="121"/>
      <c r="K3" s="120"/>
      <c r="L3" s="121"/>
      <c r="M3" s="112"/>
      <c r="W3" s="14" t="s">
        <v>31</v>
      </c>
      <c r="X3" s="179">
        <f>(M10+M11)/M8</f>
        <v>0.59209976094146799</v>
      </c>
    </row>
    <row r="4" spans="1:24" ht="12.75" thickBot="1">
      <c r="A4" s="113"/>
      <c r="B4" s="20"/>
      <c r="C4" s="122" t="s">
        <v>7</v>
      </c>
      <c r="D4" s="123" t="s">
        <v>8</v>
      </c>
      <c r="E4" s="124" t="s">
        <v>9</v>
      </c>
      <c r="F4" s="123" t="s">
        <v>10</v>
      </c>
      <c r="G4" s="124" t="s">
        <v>11</v>
      </c>
      <c r="H4" s="123" t="s">
        <v>12</v>
      </c>
      <c r="I4" s="124" t="s">
        <v>13</v>
      </c>
      <c r="J4" s="123" t="s">
        <v>14</v>
      </c>
      <c r="K4" s="124" t="s">
        <v>15</v>
      </c>
      <c r="L4" s="125" t="s">
        <v>16</v>
      </c>
      <c r="M4" s="126" t="s">
        <v>32</v>
      </c>
    </row>
    <row r="5" spans="1:24" ht="12.75" thickBot="1">
      <c r="A5" s="113"/>
      <c r="B5" s="20"/>
      <c r="C5" s="23" t="s">
        <v>21</v>
      </c>
      <c r="D5" s="24" t="s">
        <v>21</v>
      </c>
      <c r="E5" s="25" t="s">
        <v>21</v>
      </c>
      <c r="F5" s="24" t="s">
        <v>21</v>
      </c>
      <c r="G5" s="25" t="s">
        <v>21</v>
      </c>
      <c r="H5" s="24" t="s">
        <v>21</v>
      </c>
      <c r="I5" s="25" t="s">
        <v>21</v>
      </c>
      <c r="J5" s="24" t="s">
        <v>21</v>
      </c>
      <c r="K5" s="25" t="s">
        <v>21</v>
      </c>
      <c r="L5" s="26" t="s">
        <v>21</v>
      </c>
      <c r="M5" s="27" t="s">
        <v>21</v>
      </c>
    </row>
    <row r="6" spans="1:24">
      <c r="A6" s="114" t="s">
        <v>6</v>
      </c>
      <c r="B6" s="28"/>
      <c r="C6" s="202">
        <f>D66+D178+D243</f>
        <v>3818364.666666667</v>
      </c>
      <c r="D6" s="202">
        <f>F66+F178+F243</f>
        <v>6391923.9233333338</v>
      </c>
      <c r="E6" s="202">
        <f>H66+H178+H243</f>
        <v>5076970.4017333332</v>
      </c>
      <c r="F6" s="202">
        <f>J66+J178+J243</f>
        <v>6658326.1376366671</v>
      </c>
      <c r="G6" s="202">
        <f>L66+L178+L243</f>
        <v>5012808.4351369832</v>
      </c>
      <c r="H6" s="202">
        <f>N66+N178+N243</f>
        <v>4937567.0257440917</v>
      </c>
      <c r="I6" s="202">
        <f>P66+P178+P243</f>
        <v>6444072.3292366015</v>
      </c>
      <c r="J6" s="202">
        <f>R66+R178+R243</f>
        <v>4855734.7318368964</v>
      </c>
      <c r="K6" s="202">
        <f>T66+T178+T243</f>
        <v>2610306.9544325327</v>
      </c>
      <c r="L6" s="202">
        <f>V66+V178+V243</f>
        <v>1984733.4200114552</v>
      </c>
      <c r="M6" s="203">
        <f>SUM(C6:L6)</f>
        <v>47790808.025768556</v>
      </c>
    </row>
    <row r="7" spans="1:24" ht="12.75" thickBot="1">
      <c r="A7" s="115" t="s">
        <v>50</v>
      </c>
      <c r="B7" s="29"/>
      <c r="C7" s="204">
        <f>D118+D230+D252</f>
        <v>550000</v>
      </c>
      <c r="D7" s="204">
        <f>F118+F230+F252</f>
        <v>550000</v>
      </c>
      <c r="E7" s="204">
        <f>H118+H230+H252</f>
        <v>550000</v>
      </c>
      <c r="F7" s="204">
        <f>J118+J230+J252</f>
        <v>550000</v>
      </c>
      <c r="G7" s="204">
        <f>L118+L230+L252</f>
        <v>550000</v>
      </c>
      <c r="H7" s="204">
        <f>N118+N230+N252</f>
        <v>550000</v>
      </c>
      <c r="I7" s="204">
        <f>P118+P230+P252</f>
        <v>550000</v>
      </c>
      <c r="J7" s="204">
        <f>R118+R230+R252</f>
        <v>550000</v>
      </c>
      <c r="K7" s="204">
        <f>T118+T230+T252</f>
        <v>550000</v>
      </c>
      <c r="L7" s="204">
        <f>V118+V230+V252</f>
        <v>550000</v>
      </c>
      <c r="M7" s="205">
        <f t="shared" ref="M7:M8" si="0">SUM(C7:L7)</f>
        <v>5500000</v>
      </c>
      <c r="W7" s="14"/>
    </row>
    <row r="8" spans="1:24" ht="12.75" thickBot="1">
      <c r="A8" s="116" t="s">
        <v>24</v>
      </c>
      <c r="B8" s="30"/>
      <c r="C8" s="206">
        <f>SUM(C6:C7)</f>
        <v>4368364.666666667</v>
      </c>
      <c r="D8" s="206">
        <f t="shared" ref="D8:L8" si="1">SUM(D6:D7)</f>
        <v>6941923.9233333338</v>
      </c>
      <c r="E8" s="206">
        <f t="shared" si="1"/>
        <v>5626970.4017333332</v>
      </c>
      <c r="F8" s="206">
        <f t="shared" si="1"/>
        <v>7208326.1376366671</v>
      </c>
      <c r="G8" s="206">
        <f t="shared" si="1"/>
        <v>5562808.4351369832</v>
      </c>
      <c r="H8" s="206">
        <f t="shared" si="1"/>
        <v>5487567.0257440917</v>
      </c>
      <c r="I8" s="206">
        <f t="shared" si="1"/>
        <v>6994072.3292366015</v>
      </c>
      <c r="J8" s="206">
        <f t="shared" si="1"/>
        <v>5405734.7318368964</v>
      </c>
      <c r="K8" s="206">
        <f t="shared" si="1"/>
        <v>3160306.9544325327</v>
      </c>
      <c r="L8" s="206">
        <f t="shared" si="1"/>
        <v>2534733.4200114552</v>
      </c>
      <c r="M8" s="198">
        <f t="shared" si="0"/>
        <v>53290808.025768556</v>
      </c>
    </row>
    <row r="9" spans="1:24">
      <c r="A9" s="117" t="s">
        <v>3</v>
      </c>
      <c r="B9" s="31"/>
      <c r="C9" s="207">
        <f>D120</f>
        <v>1412926.6666666667</v>
      </c>
      <c r="D9" s="207">
        <f>F120</f>
        <v>2825853.3333333335</v>
      </c>
      <c r="E9" s="207">
        <f>H120</f>
        <v>1521613.3333333335</v>
      </c>
      <c r="F9" s="207">
        <f>J120</f>
        <v>3695346.666666667</v>
      </c>
      <c r="G9" s="207">
        <f>L120</f>
        <v>2173733.3333333335</v>
      </c>
      <c r="H9" s="207">
        <f>N120</f>
        <v>2173733.3333333335</v>
      </c>
      <c r="I9" s="207">
        <f>P120</f>
        <v>3477973.333333333</v>
      </c>
      <c r="J9" s="207">
        <f>R120</f>
        <v>2825853.3333333335</v>
      </c>
      <c r="K9" s="207">
        <f>T120</f>
        <v>1086866.6666666667</v>
      </c>
      <c r="L9" s="207">
        <f>V120</f>
        <v>543433.33333333337</v>
      </c>
      <c r="M9" s="208">
        <f>SUM(C9:L9)</f>
        <v>21737333.333333332</v>
      </c>
      <c r="W9" s="14"/>
    </row>
    <row r="10" spans="1:24">
      <c r="A10" s="118" t="s">
        <v>19</v>
      </c>
      <c r="B10" s="32"/>
      <c r="C10" s="209">
        <f>D232</f>
        <v>2955438</v>
      </c>
      <c r="D10" s="209">
        <f>F232</f>
        <v>4116070.5900000003</v>
      </c>
      <c r="E10" s="209">
        <f>H232</f>
        <v>4105357.0683999998</v>
      </c>
      <c r="F10" s="209">
        <f>J232</f>
        <v>3512979.4709699997</v>
      </c>
      <c r="G10" s="209">
        <f>L232</f>
        <v>3389075.1018036492</v>
      </c>
      <c r="H10" s="209">
        <f>N232</f>
        <v>3313833.6924107582</v>
      </c>
      <c r="I10" s="209">
        <f>P232</f>
        <v>3516098.9959032685</v>
      </c>
      <c r="J10" s="209">
        <f>R232</f>
        <v>2579881.3985035624</v>
      </c>
      <c r="K10" s="209">
        <f>T232</f>
        <v>2073440.2877658659</v>
      </c>
      <c r="L10" s="209">
        <f>V232</f>
        <v>1991300.0866781219</v>
      </c>
      <c r="M10" s="210">
        <f t="shared" ref="M10:M11" si="2">SUM(C10:L10)</f>
        <v>31553474.692435227</v>
      </c>
      <c r="W10" s="14"/>
    </row>
    <row r="11" spans="1:24" ht="12.75" thickBot="1">
      <c r="A11" s="119" t="s">
        <v>44</v>
      </c>
      <c r="B11" s="33"/>
      <c r="C11" s="211">
        <f>D254</f>
        <v>0</v>
      </c>
      <c r="D11" s="211">
        <f>F254</f>
        <v>0</v>
      </c>
      <c r="E11" s="211">
        <f>H254</f>
        <v>0</v>
      </c>
      <c r="F11" s="211">
        <f>J254</f>
        <v>0</v>
      </c>
      <c r="G11" s="211">
        <f>L254</f>
        <v>0</v>
      </c>
      <c r="H11" s="211">
        <f>N254</f>
        <v>0</v>
      </c>
      <c r="I11" s="211">
        <f>P254</f>
        <v>0</v>
      </c>
      <c r="J11" s="211">
        <f>R254</f>
        <v>0</v>
      </c>
      <c r="K11" s="211">
        <f>T254</f>
        <v>0</v>
      </c>
      <c r="L11" s="211">
        <f>V254</f>
        <v>0</v>
      </c>
      <c r="M11" s="212">
        <f t="shared" si="2"/>
        <v>0</v>
      </c>
      <c r="W11" s="14"/>
    </row>
    <row r="12" spans="1:24" ht="16.5" customHeight="1"/>
    <row r="13" spans="1:24" ht="16.5" customHeight="1" thickBot="1"/>
    <row r="14" spans="1:24" ht="32.25" customHeight="1" thickBot="1">
      <c r="A14" s="112" t="s">
        <v>3</v>
      </c>
      <c r="B14" s="120"/>
      <c r="C14" s="120"/>
      <c r="D14" s="121"/>
      <c r="E14" s="120"/>
      <c r="F14" s="121"/>
      <c r="G14" s="120"/>
      <c r="H14" s="121"/>
      <c r="I14" s="120"/>
      <c r="J14" s="121"/>
      <c r="K14" s="120"/>
      <c r="L14" s="121"/>
      <c r="M14" s="120"/>
      <c r="N14" s="121"/>
      <c r="O14" s="120"/>
      <c r="P14" s="121"/>
      <c r="Q14" s="120"/>
      <c r="R14" s="121"/>
      <c r="S14" s="120"/>
      <c r="T14" s="121"/>
      <c r="U14" s="120"/>
      <c r="V14" s="121"/>
      <c r="W14" s="127"/>
      <c r="X14" s="127"/>
    </row>
    <row r="15" spans="1:24" ht="12.75" thickBot="1">
      <c r="A15" s="128" t="s">
        <v>6</v>
      </c>
      <c r="B15" s="128"/>
      <c r="C15" s="129"/>
      <c r="D15" s="130"/>
      <c r="E15" s="129"/>
      <c r="F15" s="131"/>
      <c r="G15" s="129"/>
      <c r="H15" s="131"/>
      <c r="I15" s="129"/>
      <c r="J15" s="131"/>
      <c r="K15" s="129"/>
      <c r="L15" s="131"/>
      <c r="M15" s="129"/>
      <c r="N15" s="131"/>
      <c r="O15" s="132"/>
      <c r="P15" s="133"/>
      <c r="Q15" s="134"/>
      <c r="R15" s="131"/>
      <c r="S15" s="132"/>
      <c r="T15" s="133"/>
      <c r="U15" s="129"/>
      <c r="V15" s="135"/>
      <c r="W15" s="136"/>
      <c r="X15" s="213" t="s">
        <v>28</v>
      </c>
    </row>
    <row r="16" spans="1:24">
      <c r="A16" s="137" t="s">
        <v>23</v>
      </c>
      <c r="B16" s="137" t="s">
        <v>49</v>
      </c>
      <c r="C16" s="137" t="s">
        <v>7</v>
      </c>
      <c r="D16" s="138"/>
      <c r="E16" s="137" t="s">
        <v>8</v>
      </c>
      <c r="F16" s="138"/>
      <c r="G16" s="137" t="s">
        <v>9</v>
      </c>
      <c r="H16" s="138"/>
      <c r="I16" s="137" t="s">
        <v>10</v>
      </c>
      <c r="J16" s="138"/>
      <c r="K16" s="137" t="s">
        <v>11</v>
      </c>
      <c r="L16" s="138"/>
      <c r="M16" s="137" t="s">
        <v>12</v>
      </c>
      <c r="N16" s="138"/>
      <c r="O16" s="139" t="s">
        <v>13</v>
      </c>
      <c r="P16" s="140"/>
      <c r="Q16" s="137" t="s">
        <v>14</v>
      </c>
      <c r="R16" s="138"/>
      <c r="S16" s="139" t="s">
        <v>15</v>
      </c>
      <c r="T16" s="140"/>
      <c r="U16" s="141" t="s">
        <v>16</v>
      </c>
      <c r="V16" s="138"/>
      <c r="W16" s="142" t="s">
        <v>4</v>
      </c>
      <c r="X16" s="215"/>
    </row>
    <row r="17" spans="1:24" ht="12.75" thickBot="1">
      <c r="A17" s="45"/>
      <c r="B17" s="45"/>
      <c r="C17" s="51" t="s">
        <v>48</v>
      </c>
      <c r="D17" s="46" t="s">
        <v>21</v>
      </c>
      <c r="E17" s="51" t="s">
        <v>48</v>
      </c>
      <c r="F17" s="46" t="s">
        <v>21</v>
      </c>
      <c r="G17" s="51" t="s">
        <v>48</v>
      </c>
      <c r="H17" s="46" t="s">
        <v>21</v>
      </c>
      <c r="I17" s="51" t="s">
        <v>48</v>
      </c>
      <c r="J17" s="46" t="s">
        <v>21</v>
      </c>
      <c r="K17" s="51" t="s">
        <v>48</v>
      </c>
      <c r="L17" s="46" t="s">
        <v>21</v>
      </c>
      <c r="M17" s="51" t="s">
        <v>48</v>
      </c>
      <c r="N17" s="46" t="s">
        <v>21</v>
      </c>
      <c r="O17" s="51" t="s">
        <v>48</v>
      </c>
      <c r="P17" s="48" t="s">
        <v>21</v>
      </c>
      <c r="Q17" s="51" t="s">
        <v>48</v>
      </c>
      <c r="R17" s="46" t="s">
        <v>21</v>
      </c>
      <c r="S17" s="51" t="s">
        <v>48</v>
      </c>
      <c r="T17" s="48" t="s">
        <v>21</v>
      </c>
      <c r="U17" s="51" t="s">
        <v>48</v>
      </c>
      <c r="V17" s="46" t="s">
        <v>21</v>
      </c>
      <c r="W17" s="46" t="s">
        <v>21</v>
      </c>
      <c r="X17" s="215"/>
    </row>
    <row r="18" spans="1:24" hidden="1">
      <c r="A18" s="52" t="s">
        <v>33</v>
      </c>
      <c r="B18" s="52"/>
      <c r="C18" s="53"/>
      <c r="D18" s="180">
        <f>IFERROR(VLOOKUP($B18,Tabel1[#All],5,FALSE),0)*C18</f>
        <v>0</v>
      </c>
      <c r="E18" s="53"/>
      <c r="F18" s="180">
        <f>IFERROR(VLOOKUP($B18,Tabel1[#All],5,FALSE)*1.03^VALUE(RIGHT(E$16,1)-1),0)*E18</f>
        <v>0</v>
      </c>
      <c r="G18" s="53"/>
      <c r="H18" s="180">
        <f>IFERROR(VLOOKUP($B18,Tabel1[#All],5,FALSE)*1.03^VALUE(RIGHT(G$16,1)-1),0)*G18</f>
        <v>0</v>
      </c>
      <c r="I18" s="53"/>
      <c r="J18" s="180">
        <f>IFERROR(VLOOKUP($B18,Tabel1[#All],5,FALSE)*1.03^VALUE(RIGHT(I$16,1)-1),0)*I18</f>
        <v>0</v>
      </c>
      <c r="K18" s="53"/>
      <c r="L18" s="180">
        <f>IFERROR(VLOOKUP($B18,Tabel1[#All],5,FALSE)*1.03^VALUE(RIGHT(K$16,1)-1),0)*K18</f>
        <v>0</v>
      </c>
      <c r="M18" s="53"/>
      <c r="N18" s="180">
        <f>IFERROR(VLOOKUP($B18,Tabel1[#All],5,FALSE)*1.03^VALUE(RIGHT(M$16,1)-1),0)*M18</f>
        <v>0</v>
      </c>
      <c r="O18" s="54"/>
      <c r="P18" s="180">
        <f>IFERROR(VLOOKUP($B18,Tabel1[#All],5,FALSE)*1.03^VALUE(RIGHT(O$16,1)-1),0)*O18</f>
        <v>0</v>
      </c>
      <c r="Q18" s="53"/>
      <c r="R18" s="180">
        <f>IFERROR(VLOOKUP($B18,Tabel1[#All],5,FALSE)*1.03^VALUE(RIGHT(Q$16,1)-1),0)*Q18</f>
        <v>0</v>
      </c>
      <c r="S18" s="54"/>
      <c r="T18" s="180">
        <f>IFERROR(VLOOKUP($B18,Tabel1[#All],5,FALSE)*1.03^VALUE(RIGHT(S$16,1)-1),0)*S18</f>
        <v>0</v>
      </c>
      <c r="U18" s="53"/>
      <c r="V18" s="180">
        <f>IFERROR(VLOOKUP($B18,Tabel1[#All],5,FALSE)*1.03^VALUE(RIGHT(U$16,2)-1),0)*U18</f>
        <v>0</v>
      </c>
      <c r="W18" s="183">
        <f>D18+F18+H18+J18+L18+N18+P18+R18+T18+V18</f>
        <v>0</v>
      </c>
      <c r="X18" s="215"/>
    </row>
    <row r="19" spans="1:24" hidden="1">
      <c r="A19" s="52" t="s">
        <v>33</v>
      </c>
      <c r="B19" s="52"/>
      <c r="C19" s="53"/>
      <c r="D19" s="180">
        <f>IFERROR(VLOOKUP($B19,Tabel1[#All],5,FALSE),0)*C19</f>
        <v>0</v>
      </c>
      <c r="E19" s="53"/>
      <c r="F19" s="180">
        <f>IFERROR(VLOOKUP($B19,Tabel1[#All],5,FALSE)*1.03^VALUE(RIGHT(E$16,1)-1),0)*E19</f>
        <v>0</v>
      </c>
      <c r="G19" s="53"/>
      <c r="H19" s="180">
        <f>IFERROR(VLOOKUP($B19,Tabel1[#All],5,FALSE)*1.03^VALUE(RIGHT(G$16,1)-1),0)*G19</f>
        <v>0</v>
      </c>
      <c r="I19" s="53"/>
      <c r="J19" s="180">
        <f>IFERROR(VLOOKUP($B19,Tabel1[#All],5,FALSE)*1.03^VALUE(RIGHT(I$16,1)-1),0)*I19</f>
        <v>0</v>
      </c>
      <c r="K19" s="53"/>
      <c r="L19" s="180">
        <f>IFERROR(VLOOKUP($B19,Tabel1[#All],5,FALSE)*1.03^VALUE(RIGHT(K$16,1)-1),0)*K19</f>
        <v>0</v>
      </c>
      <c r="M19" s="53"/>
      <c r="N19" s="180">
        <f>IFERROR(VLOOKUP($B19,Tabel1[#All],5,FALSE)*1.03^VALUE(RIGHT(M$16,1)-1),0)*M19</f>
        <v>0</v>
      </c>
      <c r="O19" s="54"/>
      <c r="P19" s="180">
        <f>IFERROR(VLOOKUP($B19,Tabel1[#All],5,FALSE)*1.03^VALUE(RIGHT(O$16,1)-1),0)*O19</f>
        <v>0</v>
      </c>
      <c r="Q19" s="53"/>
      <c r="R19" s="180">
        <f>IFERROR(VLOOKUP($B19,Tabel1[#All],5,FALSE)*1.03^VALUE(RIGHT(Q$16,1)-1),0)*Q19</f>
        <v>0</v>
      </c>
      <c r="S19" s="54"/>
      <c r="T19" s="180">
        <f>IFERROR(VLOOKUP($B19,Tabel1[#All],5,FALSE)*1.03^VALUE(RIGHT(S$16,1)-1),0)*S19</f>
        <v>0</v>
      </c>
      <c r="U19" s="53"/>
      <c r="V19" s="180">
        <f>IFERROR(VLOOKUP($B19,Tabel1[#All],5,FALSE)*1.03^VALUE(RIGHT(U$16,2)-1),0)*U19</f>
        <v>0</v>
      </c>
      <c r="W19" s="183">
        <f t="shared" ref="W19:W40" si="3">D19+F19+H19+J19+L19+N19+P19+R19+T19+V19</f>
        <v>0</v>
      </c>
      <c r="X19" s="215"/>
    </row>
    <row r="20" spans="1:24" hidden="1">
      <c r="A20" s="52" t="s">
        <v>33</v>
      </c>
      <c r="B20" s="52"/>
      <c r="C20" s="53"/>
      <c r="D20" s="180">
        <f>IFERROR(VLOOKUP($B20,Tabel1[#All],5,FALSE),0)*C20</f>
        <v>0</v>
      </c>
      <c r="E20" s="53"/>
      <c r="F20" s="180">
        <f>IFERROR(VLOOKUP($B20,Tabel1[#All],5,FALSE)*1.03^VALUE(RIGHT(E$16,1)-1),0)*E20</f>
        <v>0</v>
      </c>
      <c r="G20" s="53"/>
      <c r="H20" s="180">
        <f>IFERROR(VLOOKUP($B20,Tabel1[#All],5,FALSE)*1.03^VALUE(RIGHT(G$16,1)-1),0)*G20</f>
        <v>0</v>
      </c>
      <c r="I20" s="53"/>
      <c r="J20" s="180">
        <f>IFERROR(VLOOKUP($B20,Tabel1[#All],5,FALSE)*1.03^VALUE(RIGHT(I$16,1)-1),0)*I20</f>
        <v>0</v>
      </c>
      <c r="K20" s="53"/>
      <c r="L20" s="180">
        <f>IFERROR(VLOOKUP($B20,Tabel1[#All],5,FALSE)*1.03^VALUE(RIGHT(K$16,1)-1),0)*K20</f>
        <v>0</v>
      </c>
      <c r="M20" s="53"/>
      <c r="N20" s="180">
        <f>IFERROR(VLOOKUP($B20,Tabel1[#All],5,FALSE)*1.03^VALUE(RIGHT(M$16,1)-1),0)*M20</f>
        <v>0</v>
      </c>
      <c r="O20" s="54"/>
      <c r="P20" s="180">
        <f>IFERROR(VLOOKUP($B20,Tabel1[#All],5,FALSE)*1.03^VALUE(RIGHT(O$16,1)-1),0)*O20</f>
        <v>0</v>
      </c>
      <c r="Q20" s="53"/>
      <c r="R20" s="180">
        <f>IFERROR(VLOOKUP($B20,Tabel1[#All],5,FALSE)*1.03^VALUE(RIGHT(Q$16,1)-1),0)*Q20</f>
        <v>0</v>
      </c>
      <c r="S20" s="54"/>
      <c r="T20" s="180">
        <f>IFERROR(VLOOKUP($B20,Tabel1[#All],5,FALSE)*1.03^VALUE(RIGHT(S$16,1)-1),0)*S20</f>
        <v>0</v>
      </c>
      <c r="U20" s="53"/>
      <c r="V20" s="180">
        <f>IFERROR(VLOOKUP($B20,Tabel1[#All],5,FALSE)*1.03^VALUE(RIGHT(U$16,2)-1),0)*U20</f>
        <v>0</v>
      </c>
      <c r="W20" s="183">
        <f t="shared" si="3"/>
        <v>0</v>
      </c>
      <c r="X20" s="215"/>
    </row>
    <row r="21" spans="1:24" hidden="1">
      <c r="A21" s="52" t="s">
        <v>33</v>
      </c>
      <c r="B21" s="52"/>
      <c r="C21" s="53"/>
      <c r="D21" s="180">
        <f>IFERROR(VLOOKUP($B21,Tabel1[#All],5,FALSE),0)*C21</f>
        <v>0</v>
      </c>
      <c r="E21" s="53"/>
      <c r="F21" s="180">
        <f>IFERROR(VLOOKUP($B21,Tabel1[#All],5,FALSE)*1.03^VALUE(RIGHT(E$16,1)-1),0)*E21</f>
        <v>0</v>
      </c>
      <c r="G21" s="53"/>
      <c r="H21" s="180">
        <f>IFERROR(VLOOKUP($B21,Tabel1[#All],5,FALSE)*1.03^VALUE(RIGHT(G$16,1)-1),0)*G21</f>
        <v>0</v>
      </c>
      <c r="I21" s="53"/>
      <c r="J21" s="180">
        <f>IFERROR(VLOOKUP($B21,Tabel1[#All],5,FALSE)*1.03^VALUE(RIGHT(I$16,1)-1),0)*I21</f>
        <v>0</v>
      </c>
      <c r="K21" s="53"/>
      <c r="L21" s="180">
        <f>IFERROR(VLOOKUP($B21,Tabel1[#All],5,FALSE)*1.03^VALUE(RIGHT(K$16,1)-1),0)*K21</f>
        <v>0</v>
      </c>
      <c r="M21" s="53"/>
      <c r="N21" s="180">
        <f>IFERROR(VLOOKUP($B21,Tabel1[#All],5,FALSE)*1.03^VALUE(RIGHT(M$16,1)-1),0)*M21</f>
        <v>0</v>
      </c>
      <c r="O21" s="54"/>
      <c r="P21" s="180">
        <f>IFERROR(VLOOKUP($B21,Tabel1[#All],5,FALSE)*1.03^VALUE(RIGHT(O$16,1)-1),0)*O21</f>
        <v>0</v>
      </c>
      <c r="Q21" s="53"/>
      <c r="R21" s="180">
        <f>IFERROR(VLOOKUP($B21,Tabel1[#All],5,FALSE)*1.03^VALUE(RIGHT(Q$16,1)-1),0)*Q21</f>
        <v>0</v>
      </c>
      <c r="S21" s="54"/>
      <c r="T21" s="180">
        <f>IFERROR(VLOOKUP($B21,Tabel1[#All],5,FALSE)*1.03^VALUE(RIGHT(S$16,1)-1),0)*S21</f>
        <v>0</v>
      </c>
      <c r="U21" s="53"/>
      <c r="V21" s="180">
        <f>IFERROR(VLOOKUP($B21,Tabel1[#All],5,FALSE)*1.03^VALUE(RIGHT(U$16,2)-1),0)*U21</f>
        <v>0</v>
      </c>
      <c r="W21" s="183">
        <f t="shared" si="3"/>
        <v>0</v>
      </c>
      <c r="X21" s="215"/>
    </row>
    <row r="22" spans="1:24" hidden="1">
      <c r="A22" s="52" t="s">
        <v>33</v>
      </c>
      <c r="B22" s="52"/>
      <c r="C22" s="53"/>
      <c r="D22" s="180">
        <f>IFERROR(VLOOKUP($B22,Tabel1[#All],5,FALSE),0)*C22</f>
        <v>0</v>
      </c>
      <c r="E22" s="53"/>
      <c r="F22" s="180">
        <f>IFERROR(VLOOKUP($B22,Tabel1[#All],5,FALSE)*1.03^VALUE(RIGHT(E$16,1)-1),0)*E22</f>
        <v>0</v>
      </c>
      <c r="G22" s="53"/>
      <c r="H22" s="180">
        <f>IFERROR(VLOOKUP($B22,Tabel1[#All],5,FALSE)*1.03^VALUE(RIGHT(G$16,1)-1),0)*G22</f>
        <v>0</v>
      </c>
      <c r="I22" s="53"/>
      <c r="J22" s="180">
        <f>IFERROR(VLOOKUP($B22,Tabel1[#All],5,FALSE)*1.03^VALUE(RIGHT(I$16,1)-1),0)*I22</f>
        <v>0</v>
      </c>
      <c r="K22" s="53"/>
      <c r="L22" s="180">
        <f>IFERROR(VLOOKUP($B22,Tabel1[#All],5,FALSE)*1.03^VALUE(RIGHT(K$16,1)-1),0)*K22</f>
        <v>0</v>
      </c>
      <c r="M22" s="53"/>
      <c r="N22" s="180">
        <f>IFERROR(VLOOKUP($B22,Tabel1[#All],5,FALSE)*1.03^VALUE(RIGHT(M$16,1)-1),0)*M22</f>
        <v>0</v>
      </c>
      <c r="O22" s="54"/>
      <c r="P22" s="180">
        <f>IFERROR(VLOOKUP($B22,Tabel1[#All],5,FALSE)*1.03^VALUE(RIGHT(O$16,1)-1),0)*O22</f>
        <v>0</v>
      </c>
      <c r="Q22" s="53"/>
      <c r="R22" s="180">
        <f>IFERROR(VLOOKUP($B22,Tabel1[#All],5,FALSE)*1.03^VALUE(RIGHT(Q$16,1)-1),0)*Q22</f>
        <v>0</v>
      </c>
      <c r="S22" s="54"/>
      <c r="T22" s="180">
        <f>IFERROR(VLOOKUP($B22,Tabel1[#All],5,FALSE)*1.03^VALUE(RIGHT(S$16,1)-1),0)*S22</f>
        <v>0</v>
      </c>
      <c r="U22" s="53"/>
      <c r="V22" s="180">
        <f>IFERROR(VLOOKUP($B22,Tabel1[#All],5,FALSE)*1.03^VALUE(RIGHT(U$16,2)-1),0)*U22</f>
        <v>0</v>
      </c>
      <c r="W22" s="183">
        <f t="shared" ref="W22:W39" si="4">D22+F22+H22+J22+L22+N22+P22+R22+T22+V22</f>
        <v>0</v>
      </c>
      <c r="X22" s="215"/>
    </row>
    <row r="23" spans="1:24" hidden="1">
      <c r="A23" s="52" t="s">
        <v>33</v>
      </c>
      <c r="B23" s="52"/>
      <c r="C23" s="53"/>
      <c r="D23" s="180">
        <f>IFERROR(VLOOKUP($B23,Tabel1[#All],5,FALSE),0)*C23</f>
        <v>0</v>
      </c>
      <c r="E23" s="53"/>
      <c r="F23" s="180">
        <f>IFERROR(VLOOKUP($B23,Tabel1[#All],5,FALSE)*1.03^VALUE(RIGHT(E$16,1)-1),0)*E23</f>
        <v>0</v>
      </c>
      <c r="G23" s="53"/>
      <c r="H23" s="180">
        <f>IFERROR(VLOOKUP($B23,Tabel1[#All],5,FALSE)*1.03^VALUE(RIGHT(G$16,1)-1),0)*G23</f>
        <v>0</v>
      </c>
      <c r="I23" s="53"/>
      <c r="J23" s="180">
        <f>IFERROR(VLOOKUP($B23,Tabel1[#All],5,FALSE)*1.03^VALUE(RIGHT(I$16,1)-1),0)*I23</f>
        <v>0</v>
      </c>
      <c r="K23" s="53"/>
      <c r="L23" s="180">
        <f>IFERROR(VLOOKUP($B23,Tabel1[#All],5,FALSE)*1.03^VALUE(RIGHT(K$16,1)-1),0)*K23</f>
        <v>0</v>
      </c>
      <c r="M23" s="53"/>
      <c r="N23" s="180">
        <f>IFERROR(VLOOKUP($B23,Tabel1[#All],5,FALSE)*1.03^VALUE(RIGHT(M$16,1)-1),0)*M23</f>
        <v>0</v>
      </c>
      <c r="O23" s="54"/>
      <c r="P23" s="180">
        <f>IFERROR(VLOOKUP($B23,Tabel1[#All],5,FALSE)*1.03^VALUE(RIGHT(O$16,1)-1),0)*O23</f>
        <v>0</v>
      </c>
      <c r="Q23" s="53"/>
      <c r="R23" s="180">
        <f>IFERROR(VLOOKUP($B23,Tabel1[#All],5,FALSE)*1.03^VALUE(RIGHT(Q$16,1)-1),0)*Q23</f>
        <v>0</v>
      </c>
      <c r="S23" s="54"/>
      <c r="T23" s="180">
        <f>IFERROR(VLOOKUP($B23,Tabel1[#All],5,FALSE)*1.03^VALUE(RIGHT(S$16,1)-1),0)*S23</f>
        <v>0</v>
      </c>
      <c r="U23" s="53"/>
      <c r="V23" s="180">
        <f>IFERROR(VLOOKUP($B23,Tabel1[#All],5,FALSE)*1.03^VALUE(RIGHT(U$16,2)-1),0)*U23</f>
        <v>0</v>
      </c>
      <c r="W23" s="183">
        <f t="shared" si="4"/>
        <v>0</v>
      </c>
      <c r="X23" s="215"/>
    </row>
    <row r="24" spans="1:24" hidden="1">
      <c r="A24" s="52" t="s">
        <v>33</v>
      </c>
      <c r="B24" s="52"/>
      <c r="C24" s="53"/>
      <c r="D24" s="180">
        <f>IFERROR(VLOOKUP($B24,Tabel1[#All],5,FALSE),0)*C24</f>
        <v>0</v>
      </c>
      <c r="E24" s="53"/>
      <c r="F24" s="180">
        <f>IFERROR(VLOOKUP($B24,Tabel1[#All],5,FALSE)*1.03^VALUE(RIGHT(E$16,1)-1),0)*E24</f>
        <v>0</v>
      </c>
      <c r="G24" s="53"/>
      <c r="H24" s="180">
        <f>IFERROR(VLOOKUP($B24,Tabel1[#All],5,FALSE)*1.03^VALUE(RIGHT(G$16,1)-1),0)*G24</f>
        <v>0</v>
      </c>
      <c r="I24" s="53"/>
      <c r="J24" s="180">
        <f>IFERROR(VLOOKUP($B24,Tabel1[#All],5,FALSE)*1.03^VALUE(RIGHT(I$16,1)-1),0)*I24</f>
        <v>0</v>
      </c>
      <c r="K24" s="53"/>
      <c r="L24" s="180">
        <f>IFERROR(VLOOKUP($B24,Tabel1[#All],5,FALSE)*1.03^VALUE(RIGHT(K$16,1)-1),0)*K24</f>
        <v>0</v>
      </c>
      <c r="M24" s="53"/>
      <c r="N24" s="180">
        <f>IFERROR(VLOOKUP($B24,Tabel1[#All],5,FALSE)*1.03^VALUE(RIGHT(M$16,1)-1),0)*M24</f>
        <v>0</v>
      </c>
      <c r="O24" s="54"/>
      <c r="P24" s="180">
        <f>IFERROR(VLOOKUP($B24,Tabel1[#All],5,FALSE)*1.03^VALUE(RIGHT(O$16,1)-1),0)*O24</f>
        <v>0</v>
      </c>
      <c r="Q24" s="53"/>
      <c r="R24" s="180">
        <f>IFERROR(VLOOKUP($B24,Tabel1[#All],5,FALSE)*1.03^VALUE(RIGHT(Q$16,1)-1),0)*Q24</f>
        <v>0</v>
      </c>
      <c r="S24" s="54"/>
      <c r="T24" s="180">
        <f>IFERROR(VLOOKUP($B24,Tabel1[#All],5,FALSE)*1.03^VALUE(RIGHT(S$16,1)-1),0)*S24</f>
        <v>0</v>
      </c>
      <c r="U24" s="53"/>
      <c r="V24" s="180">
        <f>IFERROR(VLOOKUP($B24,Tabel1[#All],5,FALSE)*1.03^VALUE(RIGHT(U$16,2)-1),0)*U24</f>
        <v>0</v>
      </c>
      <c r="W24" s="183">
        <f t="shared" si="4"/>
        <v>0</v>
      </c>
      <c r="X24" s="215"/>
    </row>
    <row r="25" spans="1:24" hidden="1">
      <c r="A25" s="52" t="s">
        <v>33</v>
      </c>
      <c r="B25" s="52"/>
      <c r="C25" s="53"/>
      <c r="D25" s="180">
        <f>IFERROR(VLOOKUP($B25,Tabel1[#All],5,FALSE),0)*C25</f>
        <v>0</v>
      </c>
      <c r="E25" s="53"/>
      <c r="F25" s="180">
        <f>IFERROR(VLOOKUP($B25,Tabel1[#All],5,FALSE)*1.03^VALUE(RIGHT(E$16,1)-1),0)*E25</f>
        <v>0</v>
      </c>
      <c r="G25" s="53"/>
      <c r="H25" s="180">
        <f>IFERROR(VLOOKUP($B25,Tabel1[#All],5,FALSE)*1.03^VALUE(RIGHT(G$16,1)-1),0)*G25</f>
        <v>0</v>
      </c>
      <c r="I25" s="53"/>
      <c r="J25" s="180">
        <f>IFERROR(VLOOKUP($B25,Tabel1[#All],5,FALSE)*1.03^VALUE(RIGHT(I$16,1)-1),0)*I25</f>
        <v>0</v>
      </c>
      <c r="K25" s="53"/>
      <c r="L25" s="180">
        <f>IFERROR(VLOOKUP($B25,Tabel1[#All],5,FALSE)*1.03^VALUE(RIGHT(K$16,1)-1),0)*K25</f>
        <v>0</v>
      </c>
      <c r="M25" s="53"/>
      <c r="N25" s="180">
        <f>IFERROR(VLOOKUP($B25,Tabel1[#All],5,FALSE)*1.03^VALUE(RIGHT(M$16,1)-1),0)*M25</f>
        <v>0</v>
      </c>
      <c r="O25" s="54"/>
      <c r="P25" s="180">
        <f>IFERROR(VLOOKUP($B25,Tabel1[#All],5,FALSE)*1.03^VALUE(RIGHT(O$16,1)-1),0)*O25</f>
        <v>0</v>
      </c>
      <c r="Q25" s="53"/>
      <c r="R25" s="180">
        <f>IFERROR(VLOOKUP($B25,Tabel1[#All],5,FALSE)*1.03^VALUE(RIGHT(Q$16,1)-1),0)*Q25</f>
        <v>0</v>
      </c>
      <c r="S25" s="54"/>
      <c r="T25" s="180">
        <f>IFERROR(VLOOKUP($B25,Tabel1[#All],5,FALSE)*1.03^VALUE(RIGHT(S$16,1)-1),0)*S25</f>
        <v>0</v>
      </c>
      <c r="U25" s="53"/>
      <c r="V25" s="180">
        <f>IFERROR(VLOOKUP($B25,Tabel1[#All],5,FALSE)*1.03^VALUE(RIGHT(U$16,2)-1),0)*U25</f>
        <v>0</v>
      </c>
      <c r="W25" s="183">
        <f t="shared" si="4"/>
        <v>0</v>
      </c>
      <c r="X25" s="215"/>
    </row>
    <row r="26" spans="1:24" hidden="1">
      <c r="A26" s="52" t="s">
        <v>33</v>
      </c>
      <c r="B26" s="52"/>
      <c r="C26" s="53"/>
      <c r="D26" s="180">
        <f>IFERROR(VLOOKUP($B26,Tabel1[#All],5,FALSE),0)*C26</f>
        <v>0</v>
      </c>
      <c r="E26" s="53"/>
      <c r="F26" s="180">
        <f>IFERROR(VLOOKUP($B26,Tabel1[#All],5,FALSE)*1.03^VALUE(RIGHT(E$16,1)-1),0)*E26</f>
        <v>0</v>
      </c>
      <c r="G26" s="53"/>
      <c r="H26" s="180">
        <f>IFERROR(VLOOKUP($B26,Tabel1[#All],5,FALSE)*1.03^VALUE(RIGHT(G$16,1)-1),0)*G26</f>
        <v>0</v>
      </c>
      <c r="I26" s="53"/>
      <c r="J26" s="180">
        <f>IFERROR(VLOOKUP($B26,Tabel1[#All],5,FALSE)*1.03^VALUE(RIGHT(I$16,1)-1),0)*I26</f>
        <v>0</v>
      </c>
      <c r="K26" s="53"/>
      <c r="L26" s="180">
        <f>IFERROR(VLOOKUP($B26,Tabel1[#All],5,FALSE)*1.03^VALUE(RIGHT(K$16,1)-1),0)*K26</f>
        <v>0</v>
      </c>
      <c r="M26" s="53"/>
      <c r="N26" s="180">
        <f>IFERROR(VLOOKUP($B26,Tabel1[#All],5,FALSE)*1.03^VALUE(RIGHT(M$16,1)-1),0)*M26</f>
        <v>0</v>
      </c>
      <c r="O26" s="54"/>
      <c r="P26" s="180">
        <f>IFERROR(VLOOKUP($B26,Tabel1[#All],5,FALSE)*1.03^VALUE(RIGHT(O$16,1)-1),0)*O26</f>
        <v>0</v>
      </c>
      <c r="Q26" s="53"/>
      <c r="R26" s="180">
        <f>IFERROR(VLOOKUP($B26,Tabel1[#All],5,FALSE)*1.03^VALUE(RIGHT(Q$16,1)-1),0)*Q26</f>
        <v>0</v>
      </c>
      <c r="S26" s="54"/>
      <c r="T26" s="180">
        <f>IFERROR(VLOOKUP($B26,Tabel1[#All],5,FALSE)*1.03^VALUE(RIGHT(S$16,1)-1),0)*S26</f>
        <v>0</v>
      </c>
      <c r="U26" s="53"/>
      <c r="V26" s="180">
        <f>IFERROR(VLOOKUP($B26,Tabel1[#All],5,FALSE)*1.03^VALUE(RIGHT(U$16,2)-1),0)*U26</f>
        <v>0</v>
      </c>
      <c r="W26" s="183">
        <f t="shared" si="4"/>
        <v>0</v>
      </c>
      <c r="X26" s="215"/>
    </row>
    <row r="27" spans="1:24" hidden="1">
      <c r="A27" s="52" t="s">
        <v>33</v>
      </c>
      <c r="B27" s="52"/>
      <c r="C27" s="53"/>
      <c r="D27" s="180">
        <f>IFERROR(VLOOKUP($B27,Tabel1[#All],5,FALSE),0)*C27</f>
        <v>0</v>
      </c>
      <c r="E27" s="53"/>
      <c r="F27" s="180">
        <f>IFERROR(VLOOKUP($B27,Tabel1[#All],5,FALSE)*1.03^VALUE(RIGHT(E$16,1)-1),0)*E27</f>
        <v>0</v>
      </c>
      <c r="G27" s="53"/>
      <c r="H27" s="180">
        <f>IFERROR(VLOOKUP($B27,Tabel1[#All],5,FALSE)*1.03^VALUE(RIGHT(G$16,1)-1),0)*G27</f>
        <v>0</v>
      </c>
      <c r="I27" s="53"/>
      <c r="J27" s="180">
        <f>IFERROR(VLOOKUP($B27,Tabel1[#All],5,FALSE)*1.03^VALUE(RIGHT(I$16,1)-1),0)*I27</f>
        <v>0</v>
      </c>
      <c r="K27" s="53"/>
      <c r="L27" s="180">
        <f>IFERROR(VLOOKUP($B27,Tabel1[#All],5,FALSE)*1.03^VALUE(RIGHT(K$16,1)-1),0)*K27</f>
        <v>0</v>
      </c>
      <c r="M27" s="53"/>
      <c r="N27" s="180">
        <f>IFERROR(VLOOKUP($B27,Tabel1[#All],5,FALSE)*1.03^VALUE(RIGHT(M$16,1)-1),0)*M27</f>
        <v>0</v>
      </c>
      <c r="O27" s="54"/>
      <c r="P27" s="180">
        <f>IFERROR(VLOOKUP($B27,Tabel1[#All],5,FALSE)*1.03^VALUE(RIGHT(O$16,1)-1),0)*O27</f>
        <v>0</v>
      </c>
      <c r="Q27" s="53"/>
      <c r="R27" s="180">
        <f>IFERROR(VLOOKUP($B27,Tabel1[#All],5,FALSE)*1.03^VALUE(RIGHT(Q$16,1)-1),0)*Q27</f>
        <v>0</v>
      </c>
      <c r="S27" s="54"/>
      <c r="T27" s="180">
        <f>IFERROR(VLOOKUP($B27,Tabel1[#All],5,FALSE)*1.03^VALUE(RIGHT(S$16,1)-1),0)*S27</f>
        <v>0</v>
      </c>
      <c r="U27" s="53"/>
      <c r="V27" s="180">
        <f>IFERROR(VLOOKUP($B27,Tabel1[#All],5,FALSE)*1.03^VALUE(RIGHT(U$16,2)-1),0)*U27</f>
        <v>0</v>
      </c>
      <c r="W27" s="183">
        <f t="shared" si="4"/>
        <v>0</v>
      </c>
      <c r="X27" s="215"/>
    </row>
    <row r="28" spans="1:24" hidden="1">
      <c r="A28" s="52" t="s">
        <v>33</v>
      </c>
      <c r="B28" s="52"/>
      <c r="C28" s="53"/>
      <c r="D28" s="180">
        <f>IFERROR(VLOOKUP($B28,Tabel1[#All],5,FALSE),0)*C28</f>
        <v>0</v>
      </c>
      <c r="E28" s="53"/>
      <c r="F28" s="180">
        <f>IFERROR(VLOOKUP($B28,Tabel1[#All],5,FALSE)*1.03^VALUE(RIGHT(E$16,1)-1),0)*E28</f>
        <v>0</v>
      </c>
      <c r="G28" s="53"/>
      <c r="H28" s="180">
        <f>IFERROR(VLOOKUP($B28,Tabel1[#All],5,FALSE)*1.03^VALUE(RIGHT(G$16,1)-1),0)*G28</f>
        <v>0</v>
      </c>
      <c r="I28" s="53"/>
      <c r="J28" s="180">
        <f>IFERROR(VLOOKUP($B28,Tabel1[#All],5,FALSE)*1.03^VALUE(RIGHT(I$16,1)-1),0)*I28</f>
        <v>0</v>
      </c>
      <c r="K28" s="53"/>
      <c r="L28" s="180">
        <f>IFERROR(VLOOKUP($B28,Tabel1[#All],5,FALSE)*1.03^VALUE(RIGHT(K$16,1)-1),0)*K28</f>
        <v>0</v>
      </c>
      <c r="M28" s="53"/>
      <c r="N28" s="180">
        <f>IFERROR(VLOOKUP($B28,Tabel1[#All],5,FALSE)*1.03^VALUE(RIGHT(M$16,1)-1),0)*M28</f>
        <v>0</v>
      </c>
      <c r="O28" s="54"/>
      <c r="P28" s="180">
        <f>IFERROR(VLOOKUP($B28,Tabel1[#All],5,FALSE)*1.03^VALUE(RIGHT(O$16,1)-1),0)*O28</f>
        <v>0</v>
      </c>
      <c r="Q28" s="53"/>
      <c r="R28" s="180">
        <f>IFERROR(VLOOKUP($B28,Tabel1[#All],5,FALSE)*1.03^VALUE(RIGHT(Q$16,1)-1),0)*Q28</f>
        <v>0</v>
      </c>
      <c r="S28" s="54"/>
      <c r="T28" s="180">
        <f>IFERROR(VLOOKUP($B28,Tabel1[#All],5,FALSE)*1.03^VALUE(RIGHT(S$16,1)-1),0)*S28</f>
        <v>0</v>
      </c>
      <c r="U28" s="53"/>
      <c r="V28" s="180">
        <f>IFERROR(VLOOKUP($B28,Tabel1[#All],5,FALSE)*1.03^VALUE(RIGHT(U$16,2)-1),0)*U28</f>
        <v>0</v>
      </c>
      <c r="W28" s="183">
        <f t="shared" si="4"/>
        <v>0</v>
      </c>
      <c r="X28" s="215"/>
    </row>
    <row r="29" spans="1:24" hidden="1">
      <c r="A29" s="52" t="s">
        <v>33</v>
      </c>
      <c r="B29" s="52"/>
      <c r="C29" s="53"/>
      <c r="D29" s="180">
        <f>IFERROR(VLOOKUP($B29,Tabel1[#All],5,FALSE),0)*C29</f>
        <v>0</v>
      </c>
      <c r="E29" s="53"/>
      <c r="F29" s="180">
        <f>IFERROR(VLOOKUP($B29,Tabel1[#All],5,FALSE)*1.03^VALUE(RIGHT(E$16,1)-1),0)*E29</f>
        <v>0</v>
      </c>
      <c r="G29" s="53"/>
      <c r="H29" s="180">
        <f>IFERROR(VLOOKUP($B29,Tabel1[#All],5,FALSE)*1.03^VALUE(RIGHT(G$16,1)-1),0)*G29</f>
        <v>0</v>
      </c>
      <c r="I29" s="53"/>
      <c r="J29" s="180">
        <f>IFERROR(VLOOKUP($B29,Tabel1[#All],5,FALSE)*1.03^VALUE(RIGHT(I$16,1)-1),0)*I29</f>
        <v>0</v>
      </c>
      <c r="K29" s="53"/>
      <c r="L29" s="180">
        <f>IFERROR(VLOOKUP($B29,Tabel1[#All],5,FALSE)*1.03^VALUE(RIGHT(K$16,1)-1),0)*K29</f>
        <v>0</v>
      </c>
      <c r="M29" s="53"/>
      <c r="N29" s="180">
        <f>IFERROR(VLOOKUP($B29,Tabel1[#All],5,FALSE)*1.03^VALUE(RIGHT(M$16,1)-1),0)*M29</f>
        <v>0</v>
      </c>
      <c r="O29" s="54"/>
      <c r="P29" s="180">
        <f>IFERROR(VLOOKUP($B29,Tabel1[#All],5,FALSE)*1.03^VALUE(RIGHT(O$16,1)-1),0)*O29</f>
        <v>0</v>
      </c>
      <c r="Q29" s="53"/>
      <c r="R29" s="180">
        <f>IFERROR(VLOOKUP($B29,Tabel1[#All],5,FALSE)*1.03^VALUE(RIGHT(Q$16,1)-1),0)*Q29</f>
        <v>0</v>
      </c>
      <c r="S29" s="54"/>
      <c r="T29" s="180">
        <f>IFERROR(VLOOKUP($B29,Tabel1[#All],5,FALSE)*1.03^VALUE(RIGHT(S$16,1)-1),0)*S29</f>
        <v>0</v>
      </c>
      <c r="U29" s="53"/>
      <c r="V29" s="180">
        <f>IFERROR(VLOOKUP($B29,Tabel1[#All],5,FALSE)*1.03^VALUE(RIGHT(U$16,2)-1),0)*U29</f>
        <v>0</v>
      </c>
      <c r="W29" s="183">
        <f t="shared" si="4"/>
        <v>0</v>
      </c>
      <c r="X29" s="215"/>
    </row>
    <row r="30" spans="1:24" hidden="1">
      <c r="A30" s="52" t="s">
        <v>33</v>
      </c>
      <c r="B30" s="52"/>
      <c r="C30" s="53"/>
      <c r="D30" s="180">
        <f>IFERROR(VLOOKUP($B30,Tabel1[#All],5,FALSE),0)*C30</f>
        <v>0</v>
      </c>
      <c r="E30" s="53"/>
      <c r="F30" s="180">
        <f>IFERROR(VLOOKUP($B30,Tabel1[#All],5,FALSE)*1.03^VALUE(RIGHT(E$16,1)-1),0)*E30</f>
        <v>0</v>
      </c>
      <c r="G30" s="53"/>
      <c r="H30" s="180">
        <f>IFERROR(VLOOKUP($B30,Tabel1[#All],5,FALSE)*1.03^VALUE(RIGHT(G$16,1)-1),0)*G30</f>
        <v>0</v>
      </c>
      <c r="I30" s="53"/>
      <c r="J30" s="180">
        <f>IFERROR(VLOOKUP($B30,Tabel1[#All],5,FALSE)*1.03^VALUE(RIGHT(I$16,1)-1),0)*I30</f>
        <v>0</v>
      </c>
      <c r="K30" s="53"/>
      <c r="L30" s="180">
        <f>IFERROR(VLOOKUP($B30,Tabel1[#All],5,FALSE)*1.03^VALUE(RIGHT(K$16,1)-1),0)*K30</f>
        <v>0</v>
      </c>
      <c r="M30" s="53"/>
      <c r="N30" s="180">
        <f>IFERROR(VLOOKUP($B30,Tabel1[#All],5,FALSE)*1.03^VALUE(RIGHT(M$16,1)-1),0)*M30</f>
        <v>0</v>
      </c>
      <c r="O30" s="54"/>
      <c r="P30" s="180">
        <f>IFERROR(VLOOKUP($B30,Tabel1[#All],5,FALSE)*1.03^VALUE(RIGHT(O$16,1)-1),0)*O30</f>
        <v>0</v>
      </c>
      <c r="Q30" s="53"/>
      <c r="R30" s="180">
        <f>IFERROR(VLOOKUP($B30,Tabel1[#All],5,FALSE)*1.03^VALUE(RIGHT(Q$16,1)-1),0)*Q30</f>
        <v>0</v>
      </c>
      <c r="S30" s="54"/>
      <c r="T30" s="180">
        <f>IFERROR(VLOOKUP($B30,Tabel1[#All],5,FALSE)*1.03^VALUE(RIGHT(S$16,1)-1),0)*S30</f>
        <v>0</v>
      </c>
      <c r="U30" s="53"/>
      <c r="V30" s="180">
        <f>IFERROR(VLOOKUP($B30,Tabel1[#All],5,FALSE)*1.03^VALUE(RIGHT(U$16,2)-1),0)*U30</f>
        <v>0</v>
      </c>
      <c r="W30" s="183">
        <f t="shared" si="4"/>
        <v>0</v>
      </c>
      <c r="X30" s="215"/>
    </row>
    <row r="31" spans="1:24" hidden="1">
      <c r="A31" s="52" t="s">
        <v>33</v>
      </c>
      <c r="B31" s="52"/>
      <c r="C31" s="53"/>
      <c r="D31" s="180">
        <f>IFERROR(VLOOKUP($B31,Tabel1[#All],5,FALSE),0)*C31</f>
        <v>0</v>
      </c>
      <c r="E31" s="53"/>
      <c r="F31" s="180">
        <f>IFERROR(VLOOKUP($B31,Tabel1[#All],5,FALSE)*1.03^VALUE(RIGHT(E$16,1)-1),0)*E31</f>
        <v>0</v>
      </c>
      <c r="G31" s="53"/>
      <c r="H31" s="180">
        <f>IFERROR(VLOOKUP($B31,Tabel1[#All],5,FALSE)*1.03^VALUE(RIGHT(G$16,1)-1),0)*G31</f>
        <v>0</v>
      </c>
      <c r="I31" s="53"/>
      <c r="J31" s="180">
        <f>IFERROR(VLOOKUP($B31,Tabel1[#All],5,FALSE)*1.03^VALUE(RIGHT(I$16,1)-1),0)*I31</f>
        <v>0</v>
      </c>
      <c r="K31" s="53"/>
      <c r="L31" s="180">
        <f>IFERROR(VLOOKUP($B31,Tabel1[#All],5,FALSE)*1.03^VALUE(RIGHT(K$16,1)-1),0)*K31</f>
        <v>0</v>
      </c>
      <c r="M31" s="53"/>
      <c r="N31" s="180">
        <f>IFERROR(VLOOKUP($B31,Tabel1[#All],5,FALSE)*1.03^VALUE(RIGHT(M$16,1)-1),0)*M31</f>
        <v>0</v>
      </c>
      <c r="O31" s="54"/>
      <c r="P31" s="180">
        <f>IFERROR(VLOOKUP($B31,Tabel1[#All],5,FALSE)*1.03^VALUE(RIGHT(O$16,1)-1),0)*O31</f>
        <v>0</v>
      </c>
      <c r="Q31" s="53"/>
      <c r="R31" s="180">
        <f>IFERROR(VLOOKUP($B31,Tabel1[#All],5,FALSE)*1.03^VALUE(RIGHT(Q$16,1)-1),0)*Q31</f>
        <v>0</v>
      </c>
      <c r="S31" s="54"/>
      <c r="T31" s="180">
        <f>IFERROR(VLOOKUP($B31,Tabel1[#All],5,FALSE)*1.03^VALUE(RIGHT(S$16,1)-1),0)*S31</f>
        <v>0</v>
      </c>
      <c r="U31" s="53"/>
      <c r="V31" s="180">
        <f>IFERROR(VLOOKUP($B31,Tabel1[#All],5,FALSE)*1.03^VALUE(RIGHT(U$16,2)-1),0)*U31</f>
        <v>0</v>
      </c>
      <c r="W31" s="183">
        <f t="shared" si="4"/>
        <v>0</v>
      </c>
      <c r="X31" s="215"/>
    </row>
    <row r="32" spans="1:24" hidden="1">
      <c r="A32" s="52" t="s">
        <v>33</v>
      </c>
      <c r="B32" s="52"/>
      <c r="C32" s="53"/>
      <c r="D32" s="180">
        <f>IFERROR(VLOOKUP($B32,Tabel1[#All],5,FALSE),0)*C32</f>
        <v>0</v>
      </c>
      <c r="E32" s="53"/>
      <c r="F32" s="180">
        <f>IFERROR(VLOOKUP($B32,Tabel1[#All],5,FALSE)*1.03^VALUE(RIGHT(E$16,1)-1),0)*E32</f>
        <v>0</v>
      </c>
      <c r="G32" s="53"/>
      <c r="H32" s="180">
        <f>IFERROR(VLOOKUP($B32,Tabel1[#All],5,FALSE)*1.03^VALUE(RIGHT(G$16,1)-1),0)*G32</f>
        <v>0</v>
      </c>
      <c r="I32" s="53"/>
      <c r="J32" s="180">
        <f>IFERROR(VLOOKUP($B32,Tabel1[#All],5,FALSE)*1.03^VALUE(RIGHT(I$16,1)-1),0)*I32</f>
        <v>0</v>
      </c>
      <c r="K32" s="53"/>
      <c r="L32" s="180">
        <f>IFERROR(VLOOKUP($B32,Tabel1[#All],5,FALSE)*1.03^VALUE(RIGHT(K$16,1)-1),0)*K32</f>
        <v>0</v>
      </c>
      <c r="M32" s="53"/>
      <c r="N32" s="180">
        <f>IFERROR(VLOOKUP($B32,Tabel1[#All],5,FALSE)*1.03^VALUE(RIGHT(M$16,1)-1),0)*M32</f>
        <v>0</v>
      </c>
      <c r="O32" s="54"/>
      <c r="P32" s="180">
        <f>IFERROR(VLOOKUP($B32,Tabel1[#All],5,FALSE)*1.03^VALUE(RIGHT(O$16,1)-1),0)*O32</f>
        <v>0</v>
      </c>
      <c r="Q32" s="53"/>
      <c r="R32" s="180">
        <f>IFERROR(VLOOKUP($B32,Tabel1[#All],5,FALSE)*1.03^VALUE(RIGHT(Q$16,1)-1),0)*Q32</f>
        <v>0</v>
      </c>
      <c r="S32" s="54"/>
      <c r="T32" s="180">
        <f>IFERROR(VLOOKUP($B32,Tabel1[#All],5,FALSE)*1.03^VALUE(RIGHT(S$16,1)-1),0)*S32</f>
        <v>0</v>
      </c>
      <c r="U32" s="53"/>
      <c r="V32" s="180">
        <f>IFERROR(VLOOKUP($B32,Tabel1[#All],5,FALSE)*1.03^VALUE(RIGHT(U$16,2)-1),0)*U32</f>
        <v>0</v>
      </c>
      <c r="W32" s="183">
        <f t="shared" si="4"/>
        <v>0</v>
      </c>
      <c r="X32" s="215"/>
    </row>
    <row r="33" spans="1:24" ht="12.75" hidden="1" thickBot="1">
      <c r="A33" s="52" t="s">
        <v>33</v>
      </c>
      <c r="B33" s="52"/>
      <c r="C33" s="53"/>
      <c r="D33" s="180">
        <f>IFERROR(VLOOKUP($B33,Tabel1[#All],5,FALSE),0)*C33</f>
        <v>0</v>
      </c>
      <c r="E33" s="53"/>
      <c r="F33" s="180">
        <f>IFERROR(VLOOKUP($B33,Tabel1[#All],5,FALSE)*1.03^VALUE(RIGHT(E$16,1)-1),0)*E33</f>
        <v>0</v>
      </c>
      <c r="G33" s="53"/>
      <c r="H33" s="180">
        <f>IFERROR(VLOOKUP($B33,Tabel1[#All],5,FALSE)*1.03^VALUE(RIGHT(G$16,1)-1),0)*G33</f>
        <v>0</v>
      </c>
      <c r="I33" s="53"/>
      <c r="J33" s="180">
        <f>IFERROR(VLOOKUP($B33,Tabel1[#All],5,FALSE)*1.03^VALUE(RIGHT(I$16,1)-1),0)*I33</f>
        <v>0</v>
      </c>
      <c r="K33" s="53"/>
      <c r="L33" s="180">
        <f>IFERROR(VLOOKUP($B33,Tabel1[#All],5,FALSE)*1.03^VALUE(RIGHT(K$16,1)-1),0)*K33</f>
        <v>0</v>
      </c>
      <c r="M33" s="53"/>
      <c r="N33" s="180">
        <f>IFERROR(VLOOKUP($B33,Tabel1[#All],5,FALSE)*1.03^VALUE(RIGHT(M$16,1)-1),0)*M33</f>
        <v>0</v>
      </c>
      <c r="O33" s="54"/>
      <c r="P33" s="180">
        <f>IFERROR(VLOOKUP($B33,Tabel1[#All],5,FALSE)*1.03^VALUE(RIGHT(O$16,1)-1),0)*O33</f>
        <v>0</v>
      </c>
      <c r="Q33" s="53"/>
      <c r="R33" s="180">
        <f>IFERROR(VLOOKUP($B33,Tabel1[#All],5,FALSE)*1.03^VALUE(RIGHT(Q$16,1)-1),0)*Q33</f>
        <v>0</v>
      </c>
      <c r="S33" s="54"/>
      <c r="T33" s="180">
        <f>IFERROR(VLOOKUP($B33,Tabel1[#All],5,FALSE)*1.03^VALUE(RIGHT(S$16,1)-1),0)*S33</f>
        <v>0</v>
      </c>
      <c r="U33" s="53"/>
      <c r="V33" s="180">
        <f>IFERROR(VLOOKUP($B33,Tabel1[#All],5,FALSE)*1.03^VALUE(RIGHT(U$16,2)-1),0)*U33</f>
        <v>0</v>
      </c>
      <c r="W33" s="183">
        <f t="shared" si="4"/>
        <v>0</v>
      </c>
      <c r="X33" s="215"/>
    </row>
    <row r="34" spans="1:24" hidden="1" outlineLevel="1">
      <c r="A34" s="52" t="s">
        <v>33</v>
      </c>
      <c r="B34" s="52"/>
      <c r="C34" s="53"/>
      <c r="D34" s="180">
        <f>IFERROR(VLOOKUP($B34,Tabel1[#All],5,FALSE),0)*C34</f>
        <v>0</v>
      </c>
      <c r="E34" s="53"/>
      <c r="F34" s="180">
        <f>IFERROR(VLOOKUP($B34,Tabel1[#All],5,FALSE)*1.03^VALUE(RIGHT(E$16,1)-1),0)*E34</f>
        <v>0</v>
      </c>
      <c r="G34" s="53"/>
      <c r="H34" s="180">
        <f>IFERROR(VLOOKUP($B34,Tabel1[#All],5,FALSE)*1.03^VALUE(RIGHT(G$16,1)-1),0)*G34</f>
        <v>0</v>
      </c>
      <c r="I34" s="53"/>
      <c r="J34" s="180">
        <f>IFERROR(VLOOKUP($B34,Tabel1[#All],5,FALSE)*1.03^VALUE(RIGHT(I$16,1)-1),0)*I34</f>
        <v>0</v>
      </c>
      <c r="K34" s="53"/>
      <c r="L34" s="180">
        <f>IFERROR(VLOOKUP($B34,Tabel1[#All],5,FALSE)*1.03^VALUE(RIGHT(K$16,1)-1),0)*K34</f>
        <v>0</v>
      </c>
      <c r="M34" s="53"/>
      <c r="N34" s="180">
        <f>IFERROR(VLOOKUP($B34,Tabel1[#All],5,FALSE)*1.03^VALUE(RIGHT(M$16,1)-1),0)*M34</f>
        <v>0</v>
      </c>
      <c r="O34" s="54"/>
      <c r="P34" s="180">
        <f>IFERROR(VLOOKUP($B34,Tabel1[#All],5,FALSE)*1.03^VALUE(RIGHT(O$16,1)-1),0)*O34</f>
        <v>0</v>
      </c>
      <c r="Q34" s="53"/>
      <c r="R34" s="180">
        <f>IFERROR(VLOOKUP($B34,Tabel1[#All],5,FALSE)*1.03^VALUE(RIGHT(Q$16,1)-1),0)*Q34</f>
        <v>0</v>
      </c>
      <c r="S34" s="54"/>
      <c r="T34" s="180">
        <f>IFERROR(VLOOKUP($B34,Tabel1[#All],5,FALSE)*1.03^VALUE(RIGHT(S$16,1)-1),0)*S34</f>
        <v>0</v>
      </c>
      <c r="U34" s="53"/>
      <c r="V34" s="180">
        <f>IFERROR(VLOOKUP($B34,Tabel1[#All],5,FALSE)*1.03^VALUE(RIGHT(U$16,2)-1),0)*U34</f>
        <v>0</v>
      </c>
      <c r="W34" s="183">
        <f t="shared" si="4"/>
        <v>0</v>
      </c>
      <c r="X34" s="215"/>
    </row>
    <row r="35" spans="1:24" hidden="1" outlineLevel="1">
      <c r="A35" s="52" t="s">
        <v>33</v>
      </c>
      <c r="B35" s="52"/>
      <c r="C35" s="53"/>
      <c r="D35" s="180">
        <f>IFERROR(VLOOKUP($B35,Tabel1[#All],5,FALSE),0)*C35</f>
        <v>0</v>
      </c>
      <c r="E35" s="53"/>
      <c r="F35" s="180">
        <f>IFERROR(VLOOKUP($B35,Tabel1[#All],5,FALSE)*1.03^VALUE(RIGHT(E$16,1)-1),0)*E35</f>
        <v>0</v>
      </c>
      <c r="G35" s="53"/>
      <c r="H35" s="180">
        <f>IFERROR(VLOOKUP($B35,Tabel1[#All],5,FALSE)*1.03^VALUE(RIGHT(G$16,1)-1),0)*G35</f>
        <v>0</v>
      </c>
      <c r="I35" s="53"/>
      <c r="J35" s="180">
        <f>IFERROR(VLOOKUP($B35,Tabel1[#All],5,FALSE)*1.03^VALUE(RIGHT(I$16,1)-1),0)*I35</f>
        <v>0</v>
      </c>
      <c r="K35" s="53"/>
      <c r="L35" s="180">
        <f>IFERROR(VLOOKUP($B35,Tabel1[#All],5,FALSE)*1.03^VALUE(RIGHT(K$16,1)-1),0)*K35</f>
        <v>0</v>
      </c>
      <c r="M35" s="53"/>
      <c r="N35" s="180">
        <f>IFERROR(VLOOKUP($B35,Tabel1[#All],5,FALSE)*1.03^VALUE(RIGHT(M$16,1)-1),0)*M35</f>
        <v>0</v>
      </c>
      <c r="O35" s="54"/>
      <c r="P35" s="180">
        <f>IFERROR(VLOOKUP($B35,Tabel1[#All],5,FALSE)*1.03^VALUE(RIGHT(O$16,1)-1),0)*O35</f>
        <v>0</v>
      </c>
      <c r="Q35" s="53"/>
      <c r="R35" s="180">
        <f>IFERROR(VLOOKUP($B35,Tabel1[#All],5,FALSE)*1.03^VALUE(RIGHT(Q$16,1)-1),0)*Q35</f>
        <v>0</v>
      </c>
      <c r="S35" s="54"/>
      <c r="T35" s="180">
        <f>IFERROR(VLOOKUP($B35,Tabel1[#All],5,FALSE)*1.03^VALUE(RIGHT(S$16,1)-1),0)*S35</f>
        <v>0</v>
      </c>
      <c r="U35" s="53"/>
      <c r="V35" s="180">
        <f>IFERROR(VLOOKUP($B35,Tabel1[#All],5,FALSE)*1.03^VALUE(RIGHT(U$16,2)-1),0)*U35</f>
        <v>0</v>
      </c>
      <c r="W35" s="183">
        <f t="shared" si="4"/>
        <v>0</v>
      </c>
      <c r="X35" s="215"/>
    </row>
    <row r="36" spans="1:24" hidden="1" outlineLevel="1">
      <c r="A36" s="52" t="s">
        <v>33</v>
      </c>
      <c r="B36" s="52"/>
      <c r="C36" s="53"/>
      <c r="D36" s="180">
        <f>IFERROR(VLOOKUP($B36,Tabel1[#All],5,FALSE),0)*C36</f>
        <v>0</v>
      </c>
      <c r="E36" s="53"/>
      <c r="F36" s="180">
        <f>IFERROR(VLOOKUP($B36,Tabel1[#All],5,FALSE)*1.03^VALUE(RIGHT(E$16,1)-1),0)*E36</f>
        <v>0</v>
      </c>
      <c r="G36" s="53"/>
      <c r="H36" s="180">
        <f>IFERROR(VLOOKUP($B36,Tabel1[#All],5,FALSE)*1.03^VALUE(RIGHT(G$16,1)-1),0)*G36</f>
        <v>0</v>
      </c>
      <c r="I36" s="53"/>
      <c r="J36" s="180">
        <f>IFERROR(VLOOKUP($B36,Tabel1[#All],5,FALSE)*1.03^VALUE(RIGHT(I$16,1)-1),0)*I36</f>
        <v>0</v>
      </c>
      <c r="K36" s="53"/>
      <c r="L36" s="180">
        <f>IFERROR(VLOOKUP($B36,Tabel1[#All],5,FALSE)*1.03^VALUE(RIGHT(K$16,1)-1),0)*K36</f>
        <v>0</v>
      </c>
      <c r="M36" s="53"/>
      <c r="N36" s="180">
        <f>IFERROR(VLOOKUP($B36,Tabel1[#All],5,FALSE)*1.03^VALUE(RIGHT(M$16,1)-1),0)*M36</f>
        <v>0</v>
      </c>
      <c r="O36" s="54"/>
      <c r="P36" s="180">
        <f>IFERROR(VLOOKUP($B36,Tabel1[#All],5,FALSE)*1.03^VALUE(RIGHT(O$16,1)-1),0)*O36</f>
        <v>0</v>
      </c>
      <c r="Q36" s="53"/>
      <c r="R36" s="180">
        <f>IFERROR(VLOOKUP($B36,Tabel1[#All],5,FALSE)*1.03^VALUE(RIGHT(Q$16,1)-1),0)*Q36</f>
        <v>0</v>
      </c>
      <c r="S36" s="54"/>
      <c r="T36" s="180">
        <f>IFERROR(VLOOKUP($B36,Tabel1[#All],5,FALSE)*1.03^VALUE(RIGHT(S$16,1)-1),0)*S36</f>
        <v>0</v>
      </c>
      <c r="U36" s="53"/>
      <c r="V36" s="180">
        <f>IFERROR(VLOOKUP($B36,Tabel1[#All],5,FALSE)*1.03^VALUE(RIGHT(U$16,2)-1),0)*U36</f>
        <v>0</v>
      </c>
      <c r="W36" s="183">
        <f t="shared" si="4"/>
        <v>0</v>
      </c>
      <c r="X36" s="215"/>
    </row>
    <row r="37" spans="1:24" hidden="1" outlineLevel="1">
      <c r="A37" s="52" t="s">
        <v>33</v>
      </c>
      <c r="B37" s="52"/>
      <c r="C37" s="53"/>
      <c r="D37" s="180">
        <f>IFERROR(VLOOKUP($B37,Tabel1[#All],5,FALSE),0)*C37</f>
        <v>0</v>
      </c>
      <c r="E37" s="53"/>
      <c r="F37" s="180">
        <f>IFERROR(VLOOKUP($B37,Tabel1[#All],5,FALSE)*1.03^VALUE(RIGHT(E$16,1)-1),0)*E37</f>
        <v>0</v>
      </c>
      <c r="G37" s="53"/>
      <c r="H37" s="180">
        <f>IFERROR(VLOOKUP($B37,Tabel1[#All],5,FALSE)*1.03^VALUE(RIGHT(G$16,1)-1),0)*G37</f>
        <v>0</v>
      </c>
      <c r="I37" s="53"/>
      <c r="J37" s="180">
        <f>IFERROR(VLOOKUP($B37,Tabel1[#All],5,FALSE)*1.03^VALUE(RIGHT(I$16,1)-1),0)*I37</f>
        <v>0</v>
      </c>
      <c r="K37" s="53"/>
      <c r="L37" s="180">
        <f>IFERROR(VLOOKUP($B37,Tabel1[#All],5,FALSE)*1.03^VALUE(RIGHT(K$16,1)-1),0)*K37</f>
        <v>0</v>
      </c>
      <c r="M37" s="53"/>
      <c r="N37" s="180">
        <f>IFERROR(VLOOKUP($B37,Tabel1[#All],5,FALSE)*1.03^VALUE(RIGHT(M$16,1)-1),0)*M37</f>
        <v>0</v>
      </c>
      <c r="O37" s="54"/>
      <c r="P37" s="180">
        <f>IFERROR(VLOOKUP($B37,Tabel1[#All],5,FALSE)*1.03^VALUE(RIGHT(O$16,1)-1),0)*O37</f>
        <v>0</v>
      </c>
      <c r="Q37" s="53"/>
      <c r="R37" s="180">
        <f>IFERROR(VLOOKUP($B37,Tabel1[#All],5,FALSE)*1.03^VALUE(RIGHT(Q$16,1)-1),0)*Q37</f>
        <v>0</v>
      </c>
      <c r="S37" s="54"/>
      <c r="T37" s="180">
        <f>IFERROR(VLOOKUP($B37,Tabel1[#All],5,FALSE)*1.03^VALUE(RIGHT(S$16,1)-1),0)*S37</f>
        <v>0</v>
      </c>
      <c r="U37" s="53"/>
      <c r="V37" s="180">
        <f>IFERROR(VLOOKUP($B37,Tabel1[#All],5,FALSE)*1.03^VALUE(RIGHT(U$16,2)-1),0)*U37</f>
        <v>0</v>
      </c>
      <c r="W37" s="183">
        <f t="shared" si="4"/>
        <v>0</v>
      </c>
      <c r="X37" s="215"/>
    </row>
    <row r="38" spans="1:24" hidden="1" outlineLevel="1">
      <c r="A38" s="52" t="s">
        <v>33</v>
      </c>
      <c r="B38" s="52"/>
      <c r="C38" s="53"/>
      <c r="D38" s="180">
        <f>IFERROR(VLOOKUP($B38,Tabel1[#All],5,FALSE),0)*C38</f>
        <v>0</v>
      </c>
      <c r="E38" s="53"/>
      <c r="F38" s="180">
        <f>IFERROR(VLOOKUP($B38,Tabel1[#All],5,FALSE)*1.03^VALUE(RIGHT(E$16,1)-1),0)*E38</f>
        <v>0</v>
      </c>
      <c r="G38" s="53"/>
      <c r="H38" s="180">
        <f>IFERROR(VLOOKUP($B38,Tabel1[#All],5,FALSE)*1.03^VALUE(RIGHT(G$16,1)-1),0)*G38</f>
        <v>0</v>
      </c>
      <c r="I38" s="53"/>
      <c r="J38" s="180">
        <f>IFERROR(VLOOKUP($B38,Tabel1[#All],5,FALSE)*1.03^VALUE(RIGHT(I$16,1)-1),0)*I38</f>
        <v>0</v>
      </c>
      <c r="K38" s="53"/>
      <c r="L38" s="180">
        <f>IFERROR(VLOOKUP($B38,Tabel1[#All],5,FALSE)*1.03^VALUE(RIGHT(K$16,1)-1),0)*K38</f>
        <v>0</v>
      </c>
      <c r="M38" s="53"/>
      <c r="N38" s="180">
        <f>IFERROR(VLOOKUP($B38,Tabel1[#All],5,FALSE)*1.03^VALUE(RIGHT(M$16,1)-1),0)*M38</f>
        <v>0</v>
      </c>
      <c r="O38" s="54"/>
      <c r="P38" s="180">
        <f>IFERROR(VLOOKUP($B38,Tabel1[#All],5,FALSE)*1.03^VALUE(RIGHT(O$16,1)-1),0)*O38</f>
        <v>0</v>
      </c>
      <c r="Q38" s="53"/>
      <c r="R38" s="180">
        <f>IFERROR(VLOOKUP($B38,Tabel1[#All],5,FALSE)*1.03^VALUE(RIGHT(Q$16,1)-1),0)*Q38</f>
        <v>0</v>
      </c>
      <c r="S38" s="54"/>
      <c r="T38" s="180">
        <f>IFERROR(VLOOKUP($B38,Tabel1[#All],5,FALSE)*1.03^VALUE(RIGHT(S$16,1)-1),0)*S38</f>
        <v>0</v>
      </c>
      <c r="U38" s="53"/>
      <c r="V38" s="180">
        <f>IFERROR(VLOOKUP($B38,Tabel1[#All],5,FALSE)*1.03^VALUE(RIGHT(U$16,2)-1),0)*U38</f>
        <v>0</v>
      </c>
      <c r="W38" s="183">
        <f t="shared" si="4"/>
        <v>0</v>
      </c>
      <c r="X38" s="215"/>
    </row>
    <row r="39" spans="1:24" hidden="1" outlineLevel="1">
      <c r="A39" s="52" t="s">
        <v>33</v>
      </c>
      <c r="B39" s="52"/>
      <c r="C39" s="53"/>
      <c r="D39" s="180">
        <f>IFERROR(VLOOKUP($B39,Tabel1[#All],5,FALSE),0)*C39</f>
        <v>0</v>
      </c>
      <c r="E39" s="53"/>
      <c r="F39" s="180">
        <f>IFERROR(VLOOKUP($B39,Tabel1[#All],5,FALSE)*1.03^VALUE(RIGHT(E$16,1)-1),0)*E39</f>
        <v>0</v>
      </c>
      <c r="G39" s="53"/>
      <c r="H39" s="180">
        <f>IFERROR(VLOOKUP($B39,Tabel1[#All],5,FALSE)*1.03^VALUE(RIGHT(G$16,1)-1),0)*G39</f>
        <v>0</v>
      </c>
      <c r="I39" s="53"/>
      <c r="J39" s="180">
        <f>IFERROR(VLOOKUP($B39,Tabel1[#All],5,FALSE)*1.03^VALUE(RIGHT(I$16,1)-1),0)*I39</f>
        <v>0</v>
      </c>
      <c r="K39" s="53"/>
      <c r="L39" s="180">
        <f>IFERROR(VLOOKUP($B39,Tabel1[#All],5,FALSE)*1.03^VALUE(RIGHT(K$16,1)-1),0)*K39</f>
        <v>0</v>
      </c>
      <c r="M39" s="53"/>
      <c r="N39" s="180">
        <f>IFERROR(VLOOKUP($B39,Tabel1[#All],5,FALSE)*1.03^VALUE(RIGHT(M$16,1)-1),0)*M39</f>
        <v>0</v>
      </c>
      <c r="O39" s="54"/>
      <c r="P39" s="180">
        <f>IFERROR(VLOOKUP($B39,Tabel1[#All],5,FALSE)*1.03^VALUE(RIGHT(O$16,1)-1),0)*O39</f>
        <v>0</v>
      </c>
      <c r="Q39" s="53"/>
      <c r="R39" s="180">
        <f>IFERROR(VLOOKUP($B39,Tabel1[#All],5,FALSE)*1.03^VALUE(RIGHT(Q$16,1)-1),0)*Q39</f>
        <v>0</v>
      </c>
      <c r="S39" s="54"/>
      <c r="T39" s="180">
        <f>IFERROR(VLOOKUP($B39,Tabel1[#All],5,FALSE)*1.03^VALUE(RIGHT(S$16,1)-1),0)*S39</f>
        <v>0</v>
      </c>
      <c r="U39" s="53"/>
      <c r="V39" s="180">
        <f>IFERROR(VLOOKUP($B39,Tabel1[#All],5,FALSE)*1.03^VALUE(RIGHT(U$16,2)-1),0)*U39</f>
        <v>0</v>
      </c>
      <c r="W39" s="183">
        <f t="shared" si="4"/>
        <v>0</v>
      </c>
      <c r="X39" s="215"/>
    </row>
    <row r="40" spans="1:24" hidden="1" outlineLevel="1">
      <c r="A40" s="52" t="s">
        <v>33</v>
      </c>
      <c r="B40" s="52"/>
      <c r="C40" s="53"/>
      <c r="D40" s="180">
        <f>IFERROR(VLOOKUP($B40,Tabel1[#All],5,FALSE),0)*C40</f>
        <v>0</v>
      </c>
      <c r="E40" s="53"/>
      <c r="F40" s="180">
        <f>IFERROR(VLOOKUP($B40,Tabel1[#All],5,FALSE)*1.03^VALUE(RIGHT(E$16,1)-1),0)*E40</f>
        <v>0</v>
      </c>
      <c r="G40" s="53"/>
      <c r="H40" s="180">
        <f>IFERROR(VLOOKUP($B40,Tabel1[#All],5,FALSE)*1.03^VALUE(RIGHT(G$16,1)-1),0)*G40</f>
        <v>0</v>
      </c>
      <c r="I40" s="53"/>
      <c r="J40" s="180">
        <f>IFERROR(VLOOKUP($B40,Tabel1[#All],5,FALSE)*1.03^VALUE(RIGHT(I$16,1)-1),0)*I40</f>
        <v>0</v>
      </c>
      <c r="K40" s="53"/>
      <c r="L40" s="180">
        <f>IFERROR(VLOOKUP($B40,Tabel1[#All],5,FALSE)*1.03^VALUE(RIGHT(K$16,1)-1),0)*K40</f>
        <v>0</v>
      </c>
      <c r="M40" s="53"/>
      <c r="N40" s="180">
        <f>IFERROR(VLOOKUP($B40,Tabel1[#All],5,FALSE)*1.03^VALUE(RIGHT(M$16,1)-1),0)*M40</f>
        <v>0</v>
      </c>
      <c r="O40" s="54"/>
      <c r="P40" s="180">
        <f>IFERROR(VLOOKUP($B40,Tabel1[#All],5,FALSE)*1.03^VALUE(RIGHT(O$16,1)-1),0)*O40</f>
        <v>0</v>
      </c>
      <c r="Q40" s="53"/>
      <c r="R40" s="180">
        <f>IFERROR(VLOOKUP($B40,Tabel1[#All],5,FALSE)*1.03^VALUE(RIGHT(Q$16,1)-1),0)*Q40</f>
        <v>0</v>
      </c>
      <c r="S40" s="54"/>
      <c r="T40" s="180">
        <f>IFERROR(VLOOKUP($B40,Tabel1[#All],5,FALSE)*1.03^VALUE(RIGHT(S$16,1)-1),0)*S40</f>
        <v>0</v>
      </c>
      <c r="U40" s="53"/>
      <c r="V40" s="180">
        <f>IFERROR(VLOOKUP($B40,Tabel1[#All],5,FALSE)*1.03^VALUE(RIGHT(U$16,2)-1),0)*U40</f>
        <v>0</v>
      </c>
      <c r="W40" s="183">
        <f t="shared" si="3"/>
        <v>0</v>
      </c>
      <c r="X40" s="215"/>
    </row>
    <row r="41" spans="1:24" hidden="1" outlineLevel="1">
      <c r="A41" s="52" t="s">
        <v>33</v>
      </c>
      <c r="B41" s="52"/>
      <c r="C41" s="53"/>
      <c r="D41" s="180">
        <f>IFERROR(VLOOKUP($B41,Tabel1[#All],5,FALSE),0)*C41</f>
        <v>0</v>
      </c>
      <c r="E41" s="53"/>
      <c r="F41" s="180">
        <f>IFERROR(VLOOKUP($B41,Tabel1[#All],5,FALSE)*1.03^VALUE(RIGHT(E$16,1)-1),0)*E41</f>
        <v>0</v>
      </c>
      <c r="G41" s="53"/>
      <c r="H41" s="180">
        <f>IFERROR(VLOOKUP($B41,Tabel1[#All],5,FALSE)*1.03^VALUE(RIGHT(G$16,1)-1),0)*G41</f>
        <v>0</v>
      </c>
      <c r="I41" s="53"/>
      <c r="J41" s="180">
        <f>IFERROR(VLOOKUP($B41,Tabel1[#All],5,FALSE)*1.03^VALUE(RIGHT(I$16,1)-1),0)*I41</f>
        <v>0</v>
      </c>
      <c r="K41" s="53"/>
      <c r="L41" s="180">
        <f>IFERROR(VLOOKUP($B41,Tabel1[#All],5,FALSE)*1.03^VALUE(RIGHT(K$16,1)-1),0)*K41</f>
        <v>0</v>
      </c>
      <c r="M41" s="53"/>
      <c r="N41" s="180">
        <f>IFERROR(VLOOKUP($B41,Tabel1[#All],5,FALSE)*1.03^VALUE(RIGHT(M$16,1)-1),0)*M41</f>
        <v>0</v>
      </c>
      <c r="O41" s="54"/>
      <c r="P41" s="180">
        <f>IFERROR(VLOOKUP($B41,Tabel1[#All],5,FALSE)*1.03^VALUE(RIGHT(O$16,1)-1),0)*O41</f>
        <v>0</v>
      </c>
      <c r="Q41" s="53"/>
      <c r="R41" s="180">
        <f>IFERROR(VLOOKUP($B41,Tabel1[#All],5,FALSE)*1.03^VALUE(RIGHT(Q$16,1)-1),0)*Q41</f>
        <v>0</v>
      </c>
      <c r="S41" s="54"/>
      <c r="T41" s="180">
        <f>IFERROR(VLOOKUP($B41,Tabel1[#All],5,FALSE)*1.03^VALUE(RIGHT(S$16,1)-1),0)*S41</f>
        <v>0</v>
      </c>
      <c r="U41" s="53"/>
      <c r="V41" s="180">
        <f>IFERROR(VLOOKUP($B41,Tabel1[#All],5,FALSE)*1.03^VALUE(RIGHT(U$16,2)-1),0)*U41</f>
        <v>0</v>
      </c>
      <c r="W41" s="183">
        <f t="shared" ref="W41:W57" si="5">D41+F41+H41+J41+L41+N41+P41+R41+T41+V41</f>
        <v>0</v>
      </c>
      <c r="X41" s="215"/>
    </row>
    <row r="42" spans="1:24" hidden="1" outlineLevel="1">
      <c r="A42" s="52" t="s">
        <v>33</v>
      </c>
      <c r="B42" s="52"/>
      <c r="C42" s="53"/>
      <c r="D42" s="180">
        <f>IFERROR(VLOOKUP($B42,Tabel1[#All],5,FALSE),0)*C42</f>
        <v>0</v>
      </c>
      <c r="E42" s="53"/>
      <c r="F42" s="180">
        <f>IFERROR(VLOOKUP($B42,Tabel1[#All],5,FALSE)*1.03^VALUE(RIGHT(E$16,1)-1),0)*E42</f>
        <v>0</v>
      </c>
      <c r="G42" s="53"/>
      <c r="H42" s="180">
        <f>IFERROR(VLOOKUP($B42,Tabel1[#All],5,FALSE)*1.03^VALUE(RIGHT(G$16,1)-1),0)*G42</f>
        <v>0</v>
      </c>
      <c r="I42" s="53"/>
      <c r="J42" s="180">
        <f>IFERROR(VLOOKUP($B42,Tabel1[#All],5,FALSE)*1.03^VALUE(RIGHT(I$16,1)-1),0)*I42</f>
        <v>0</v>
      </c>
      <c r="K42" s="53"/>
      <c r="L42" s="180">
        <f>IFERROR(VLOOKUP($B42,Tabel1[#All],5,FALSE)*1.03^VALUE(RIGHT(K$16,1)-1),0)*K42</f>
        <v>0</v>
      </c>
      <c r="M42" s="53"/>
      <c r="N42" s="180">
        <f>IFERROR(VLOOKUP($B42,Tabel1[#All],5,FALSE)*1.03^VALUE(RIGHT(M$16,1)-1),0)*M42</f>
        <v>0</v>
      </c>
      <c r="O42" s="54"/>
      <c r="P42" s="180">
        <f>IFERROR(VLOOKUP($B42,Tabel1[#All],5,FALSE)*1.03^VALUE(RIGHT(O$16,1)-1),0)*O42</f>
        <v>0</v>
      </c>
      <c r="Q42" s="53"/>
      <c r="R42" s="180">
        <f>IFERROR(VLOOKUP($B42,Tabel1[#All],5,FALSE)*1.03^VALUE(RIGHT(Q$16,1)-1),0)*Q42</f>
        <v>0</v>
      </c>
      <c r="S42" s="54"/>
      <c r="T42" s="180">
        <f>IFERROR(VLOOKUP($B42,Tabel1[#All],5,FALSE)*1.03^VALUE(RIGHT(S$16,1)-1),0)*S42</f>
        <v>0</v>
      </c>
      <c r="U42" s="53"/>
      <c r="V42" s="180">
        <f>IFERROR(VLOOKUP($B42,Tabel1[#All],5,FALSE)*1.03^VALUE(RIGHT(U$16,2)-1),0)*U42</f>
        <v>0</v>
      </c>
      <c r="W42" s="183">
        <f t="shared" si="5"/>
        <v>0</v>
      </c>
      <c r="X42" s="215"/>
    </row>
    <row r="43" spans="1:24" hidden="1" outlineLevel="1">
      <c r="A43" s="52" t="s">
        <v>33</v>
      </c>
      <c r="B43" s="52"/>
      <c r="C43" s="53"/>
      <c r="D43" s="180">
        <f>IFERROR(VLOOKUP($B43,Tabel1[#All],5,FALSE),0)*C43</f>
        <v>0</v>
      </c>
      <c r="E43" s="53"/>
      <c r="F43" s="180">
        <f>IFERROR(VLOOKUP($B43,Tabel1[#All],5,FALSE)*1.03^VALUE(RIGHT(E$16,1)-1),0)*E43</f>
        <v>0</v>
      </c>
      <c r="G43" s="53"/>
      <c r="H43" s="180">
        <f>IFERROR(VLOOKUP($B43,Tabel1[#All],5,FALSE)*1.03^VALUE(RIGHT(G$16,1)-1),0)*G43</f>
        <v>0</v>
      </c>
      <c r="I43" s="53"/>
      <c r="J43" s="180">
        <f>IFERROR(VLOOKUP($B43,Tabel1[#All],5,FALSE)*1.03^VALUE(RIGHT(I$16,1)-1),0)*I43</f>
        <v>0</v>
      </c>
      <c r="K43" s="53"/>
      <c r="L43" s="180">
        <f>IFERROR(VLOOKUP($B43,Tabel1[#All],5,FALSE)*1.03^VALUE(RIGHT(K$16,1)-1),0)*K43</f>
        <v>0</v>
      </c>
      <c r="M43" s="53"/>
      <c r="N43" s="180">
        <f>IFERROR(VLOOKUP($B43,Tabel1[#All],5,FALSE)*1.03^VALUE(RIGHT(M$16,1)-1),0)*M43</f>
        <v>0</v>
      </c>
      <c r="O43" s="54"/>
      <c r="P43" s="180">
        <f>IFERROR(VLOOKUP($B43,Tabel1[#All],5,FALSE)*1.03^VALUE(RIGHT(O$16,1)-1),0)*O43</f>
        <v>0</v>
      </c>
      <c r="Q43" s="53"/>
      <c r="R43" s="180">
        <f>IFERROR(VLOOKUP($B43,Tabel1[#All],5,FALSE)*1.03^VALUE(RIGHT(Q$16,1)-1),0)*Q43</f>
        <v>0</v>
      </c>
      <c r="S43" s="54"/>
      <c r="T43" s="180">
        <f>IFERROR(VLOOKUP($B43,Tabel1[#All],5,FALSE)*1.03^VALUE(RIGHT(S$16,1)-1),0)*S43</f>
        <v>0</v>
      </c>
      <c r="U43" s="53"/>
      <c r="V43" s="180">
        <f>IFERROR(VLOOKUP($B43,Tabel1[#All],5,FALSE)*1.03^VALUE(RIGHT(U$16,2)-1),0)*U43</f>
        <v>0</v>
      </c>
      <c r="W43" s="183">
        <f t="shared" si="5"/>
        <v>0</v>
      </c>
      <c r="X43" s="215"/>
    </row>
    <row r="44" spans="1:24" hidden="1" outlineLevel="1">
      <c r="A44" s="52" t="s">
        <v>33</v>
      </c>
      <c r="B44" s="52"/>
      <c r="C44" s="53"/>
      <c r="D44" s="180">
        <f>IFERROR(VLOOKUP($B44,Tabel1[#All],5,FALSE),0)*C44</f>
        <v>0</v>
      </c>
      <c r="E44" s="53"/>
      <c r="F44" s="180">
        <f>IFERROR(VLOOKUP($B44,Tabel1[#All],5,FALSE)*1.03^VALUE(RIGHT(E$16,1)-1),0)*E44</f>
        <v>0</v>
      </c>
      <c r="G44" s="53"/>
      <c r="H44" s="180">
        <f>IFERROR(VLOOKUP($B44,Tabel1[#All],5,FALSE)*1.03^VALUE(RIGHT(G$16,1)-1),0)*G44</f>
        <v>0</v>
      </c>
      <c r="I44" s="53"/>
      <c r="J44" s="180">
        <f>IFERROR(VLOOKUP($B44,Tabel1[#All],5,FALSE)*1.03^VALUE(RIGHT(I$16,1)-1),0)*I44</f>
        <v>0</v>
      </c>
      <c r="K44" s="53"/>
      <c r="L44" s="180">
        <f>IFERROR(VLOOKUP($B44,Tabel1[#All],5,FALSE)*1.03^VALUE(RIGHT(K$16,1)-1),0)*K44</f>
        <v>0</v>
      </c>
      <c r="M44" s="53"/>
      <c r="N44" s="180">
        <f>IFERROR(VLOOKUP($B44,Tabel1[#All],5,FALSE)*1.03^VALUE(RIGHT(M$16,1)-1),0)*M44</f>
        <v>0</v>
      </c>
      <c r="O44" s="54"/>
      <c r="P44" s="180">
        <f>IFERROR(VLOOKUP($B44,Tabel1[#All],5,FALSE)*1.03^VALUE(RIGHT(O$16,1)-1),0)*O44</f>
        <v>0</v>
      </c>
      <c r="Q44" s="53"/>
      <c r="R44" s="180">
        <f>IFERROR(VLOOKUP($B44,Tabel1[#All],5,FALSE)*1.03^VALUE(RIGHT(Q$16,1)-1),0)*Q44</f>
        <v>0</v>
      </c>
      <c r="S44" s="54"/>
      <c r="T44" s="180">
        <f>IFERROR(VLOOKUP($B44,Tabel1[#All],5,FALSE)*1.03^VALUE(RIGHT(S$16,1)-1),0)*S44</f>
        <v>0</v>
      </c>
      <c r="U44" s="53"/>
      <c r="V44" s="180">
        <f>IFERROR(VLOOKUP($B44,Tabel1[#All],5,FALSE)*1.03^VALUE(RIGHT(U$16,2)-1),0)*U44</f>
        <v>0</v>
      </c>
      <c r="W44" s="183">
        <f t="shared" si="5"/>
        <v>0</v>
      </c>
      <c r="X44" s="215"/>
    </row>
    <row r="45" spans="1:24" hidden="1" outlineLevel="1">
      <c r="A45" s="52" t="s">
        <v>33</v>
      </c>
      <c r="B45" s="52"/>
      <c r="C45" s="53"/>
      <c r="D45" s="180">
        <f>IFERROR(VLOOKUP($B45,Tabel1[#All],5,FALSE),0)*C45</f>
        <v>0</v>
      </c>
      <c r="E45" s="53"/>
      <c r="F45" s="180">
        <f>IFERROR(VLOOKUP($B45,Tabel1[#All],5,FALSE)*1.03^VALUE(RIGHT(E$16,1)-1),0)*E45</f>
        <v>0</v>
      </c>
      <c r="G45" s="53"/>
      <c r="H45" s="180">
        <f>IFERROR(VLOOKUP($B45,Tabel1[#All],5,FALSE)*1.03^VALUE(RIGHT(G$16,1)-1),0)*G45</f>
        <v>0</v>
      </c>
      <c r="I45" s="53"/>
      <c r="J45" s="180">
        <f>IFERROR(VLOOKUP($B45,Tabel1[#All],5,FALSE)*1.03^VALUE(RIGHT(I$16,1)-1),0)*I45</f>
        <v>0</v>
      </c>
      <c r="K45" s="53"/>
      <c r="L45" s="180">
        <f>IFERROR(VLOOKUP($B45,Tabel1[#All],5,FALSE)*1.03^VALUE(RIGHT(K$16,1)-1),0)*K45</f>
        <v>0</v>
      </c>
      <c r="M45" s="53"/>
      <c r="N45" s="180">
        <f>IFERROR(VLOOKUP($B45,Tabel1[#All],5,FALSE)*1.03^VALUE(RIGHT(M$16,1)-1),0)*M45</f>
        <v>0</v>
      </c>
      <c r="O45" s="54"/>
      <c r="P45" s="180">
        <f>IFERROR(VLOOKUP($B45,Tabel1[#All],5,FALSE)*1.03^VALUE(RIGHT(O$16,1)-1),0)*O45</f>
        <v>0</v>
      </c>
      <c r="Q45" s="53"/>
      <c r="R45" s="180">
        <f>IFERROR(VLOOKUP($B45,Tabel1[#All],5,FALSE)*1.03^VALUE(RIGHT(Q$16,1)-1),0)*Q45</f>
        <v>0</v>
      </c>
      <c r="S45" s="54"/>
      <c r="T45" s="180">
        <f>IFERROR(VLOOKUP($B45,Tabel1[#All],5,FALSE)*1.03^VALUE(RIGHT(S$16,1)-1),0)*S45</f>
        <v>0</v>
      </c>
      <c r="U45" s="53"/>
      <c r="V45" s="180">
        <f>IFERROR(VLOOKUP($B45,Tabel1[#All],5,FALSE)*1.03^VALUE(RIGHT(U$16,2)-1),0)*U45</f>
        <v>0</v>
      </c>
      <c r="W45" s="183">
        <f t="shared" si="5"/>
        <v>0</v>
      </c>
      <c r="X45" s="215"/>
    </row>
    <row r="46" spans="1:24" hidden="1" outlineLevel="1">
      <c r="A46" s="52" t="s">
        <v>33</v>
      </c>
      <c r="B46" s="52"/>
      <c r="C46" s="53"/>
      <c r="D46" s="180">
        <f>IFERROR(VLOOKUP($B46,Tabel1[#All],5,FALSE),0)*C46</f>
        <v>0</v>
      </c>
      <c r="E46" s="53"/>
      <c r="F46" s="180">
        <f>IFERROR(VLOOKUP($B46,Tabel1[#All],5,FALSE)*1.03^VALUE(RIGHT(E$16,1)-1),0)*E46</f>
        <v>0</v>
      </c>
      <c r="G46" s="53"/>
      <c r="H46" s="180">
        <f>IFERROR(VLOOKUP($B46,Tabel1[#All],5,FALSE)*1.03^VALUE(RIGHT(G$16,1)-1),0)*G46</f>
        <v>0</v>
      </c>
      <c r="I46" s="53"/>
      <c r="J46" s="180">
        <f>IFERROR(VLOOKUP($B46,Tabel1[#All],5,FALSE)*1.03^VALUE(RIGHT(I$16,1)-1),0)*I46</f>
        <v>0</v>
      </c>
      <c r="K46" s="53"/>
      <c r="L46" s="180">
        <f>IFERROR(VLOOKUP($B46,Tabel1[#All],5,FALSE)*1.03^VALUE(RIGHT(K$16,1)-1),0)*K46</f>
        <v>0</v>
      </c>
      <c r="M46" s="53"/>
      <c r="N46" s="180">
        <f>IFERROR(VLOOKUP($B46,Tabel1[#All],5,FALSE)*1.03^VALUE(RIGHT(M$16,1)-1),0)*M46</f>
        <v>0</v>
      </c>
      <c r="O46" s="54"/>
      <c r="P46" s="180">
        <f>IFERROR(VLOOKUP($B46,Tabel1[#All],5,FALSE)*1.03^VALUE(RIGHT(O$16,1)-1),0)*O46</f>
        <v>0</v>
      </c>
      <c r="Q46" s="53"/>
      <c r="R46" s="180">
        <f>IFERROR(VLOOKUP($B46,Tabel1[#All],5,FALSE)*1.03^VALUE(RIGHT(Q$16,1)-1),0)*Q46</f>
        <v>0</v>
      </c>
      <c r="S46" s="54"/>
      <c r="T46" s="180">
        <f>IFERROR(VLOOKUP($B46,Tabel1[#All],5,FALSE)*1.03^VALUE(RIGHT(S$16,1)-1),0)*S46</f>
        <v>0</v>
      </c>
      <c r="U46" s="53"/>
      <c r="V46" s="180">
        <f>IFERROR(VLOOKUP($B46,Tabel1[#All],5,FALSE)*1.03^VALUE(RIGHT(U$16,2)-1),0)*U46</f>
        <v>0</v>
      </c>
      <c r="W46" s="183">
        <f t="shared" si="5"/>
        <v>0</v>
      </c>
      <c r="X46" s="215"/>
    </row>
    <row r="47" spans="1:24" hidden="1" outlineLevel="1">
      <c r="A47" s="52" t="s">
        <v>33</v>
      </c>
      <c r="B47" s="52"/>
      <c r="C47" s="53"/>
      <c r="D47" s="180">
        <f>IFERROR(VLOOKUP($B47,Tabel1[#All],5,FALSE),0)*C47</f>
        <v>0</v>
      </c>
      <c r="E47" s="53"/>
      <c r="F47" s="180">
        <f>IFERROR(VLOOKUP($B47,Tabel1[#All],5,FALSE)*1.03^VALUE(RIGHT(E$16,1)-1),0)*E47</f>
        <v>0</v>
      </c>
      <c r="G47" s="53"/>
      <c r="H47" s="180">
        <f>IFERROR(VLOOKUP($B47,Tabel1[#All],5,FALSE)*1.03^VALUE(RIGHT(G$16,1)-1),0)*G47</f>
        <v>0</v>
      </c>
      <c r="I47" s="53"/>
      <c r="J47" s="180">
        <f>IFERROR(VLOOKUP($B47,Tabel1[#All],5,FALSE)*1.03^VALUE(RIGHT(I$16,1)-1),0)*I47</f>
        <v>0</v>
      </c>
      <c r="K47" s="53"/>
      <c r="L47" s="180">
        <f>IFERROR(VLOOKUP($B47,Tabel1[#All],5,FALSE)*1.03^VALUE(RIGHT(K$16,1)-1),0)*K47</f>
        <v>0</v>
      </c>
      <c r="M47" s="53"/>
      <c r="N47" s="180">
        <f>IFERROR(VLOOKUP($B47,Tabel1[#All],5,FALSE)*1.03^VALUE(RIGHT(M$16,1)-1),0)*M47</f>
        <v>0</v>
      </c>
      <c r="O47" s="54"/>
      <c r="P47" s="180">
        <f>IFERROR(VLOOKUP($B47,Tabel1[#All],5,FALSE)*1.03^VALUE(RIGHT(O$16,1)-1),0)*O47</f>
        <v>0</v>
      </c>
      <c r="Q47" s="53"/>
      <c r="R47" s="180">
        <f>IFERROR(VLOOKUP($B47,Tabel1[#All],5,FALSE)*1.03^VALUE(RIGHT(Q$16,1)-1),0)*Q47</f>
        <v>0</v>
      </c>
      <c r="S47" s="54"/>
      <c r="T47" s="180">
        <f>IFERROR(VLOOKUP($B47,Tabel1[#All],5,FALSE)*1.03^VALUE(RIGHT(S$16,1)-1),0)*S47</f>
        <v>0</v>
      </c>
      <c r="U47" s="53"/>
      <c r="V47" s="180">
        <f>IFERROR(VLOOKUP($B47,Tabel1[#All],5,FALSE)*1.03^VALUE(RIGHT(U$16,2)-1),0)*U47</f>
        <v>0</v>
      </c>
      <c r="W47" s="183">
        <f t="shared" si="5"/>
        <v>0</v>
      </c>
      <c r="X47" s="215"/>
    </row>
    <row r="48" spans="1:24" hidden="1" outlineLevel="1">
      <c r="A48" s="52" t="s">
        <v>33</v>
      </c>
      <c r="B48" s="52"/>
      <c r="C48" s="53"/>
      <c r="D48" s="180">
        <f>IFERROR(VLOOKUP($B48,Tabel1[#All],5,FALSE),0)*C48</f>
        <v>0</v>
      </c>
      <c r="E48" s="53"/>
      <c r="F48" s="180">
        <f>IFERROR(VLOOKUP($B48,Tabel1[#All],5,FALSE)*1.03^VALUE(RIGHT(E$16,1)-1),0)*E48</f>
        <v>0</v>
      </c>
      <c r="G48" s="53"/>
      <c r="H48" s="180">
        <f>IFERROR(VLOOKUP($B48,Tabel1[#All],5,FALSE)*1.03^VALUE(RIGHT(G$16,1)-1),0)*G48</f>
        <v>0</v>
      </c>
      <c r="I48" s="53"/>
      <c r="J48" s="180">
        <f>IFERROR(VLOOKUP($B48,Tabel1[#All],5,FALSE)*1.03^VALUE(RIGHT(I$16,1)-1),0)*I48</f>
        <v>0</v>
      </c>
      <c r="K48" s="53"/>
      <c r="L48" s="180">
        <f>IFERROR(VLOOKUP($B48,Tabel1[#All],5,FALSE)*1.03^VALUE(RIGHT(K$16,1)-1),0)*K48</f>
        <v>0</v>
      </c>
      <c r="M48" s="53"/>
      <c r="N48" s="180">
        <f>IFERROR(VLOOKUP($B48,Tabel1[#All],5,FALSE)*1.03^VALUE(RIGHT(M$16,1)-1),0)*M48</f>
        <v>0</v>
      </c>
      <c r="O48" s="54"/>
      <c r="P48" s="180">
        <f>IFERROR(VLOOKUP($B48,Tabel1[#All],5,FALSE)*1.03^VALUE(RIGHT(O$16,1)-1),0)*O48</f>
        <v>0</v>
      </c>
      <c r="Q48" s="53"/>
      <c r="R48" s="180">
        <f>IFERROR(VLOOKUP($B48,Tabel1[#All],5,FALSE)*1.03^VALUE(RIGHT(Q$16,1)-1),0)*Q48</f>
        <v>0</v>
      </c>
      <c r="S48" s="54"/>
      <c r="T48" s="180">
        <f>IFERROR(VLOOKUP($B48,Tabel1[#All],5,FALSE)*1.03^VALUE(RIGHT(S$16,1)-1),0)*S48</f>
        <v>0</v>
      </c>
      <c r="U48" s="53"/>
      <c r="V48" s="180">
        <f>IFERROR(VLOOKUP($B48,Tabel1[#All],5,FALSE)*1.03^VALUE(RIGHT(U$16,2)-1),0)*U48</f>
        <v>0</v>
      </c>
      <c r="W48" s="183">
        <f t="shared" si="5"/>
        <v>0</v>
      </c>
      <c r="X48" s="215"/>
    </row>
    <row r="49" spans="1:24" hidden="1" outlineLevel="1">
      <c r="A49" s="52" t="s">
        <v>33</v>
      </c>
      <c r="B49" s="52"/>
      <c r="C49" s="53"/>
      <c r="D49" s="180">
        <f>IFERROR(VLOOKUP($B49,Tabel1[#All],5,FALSE),0)*C49</f>
        <v>0</v>
      </c>
      <c r="E49" s="53"/>
      <c r="F49" s="180">
        <f>IFERROR(VLOOKUP($B49,Tabel1[#All],5,FALSE)*1.03^VALUE(RIGHT(E$16,1)-1),0)*E49</f>
        <v>0</v>
      </c>
      <c r="G49" s="53"/>
      <c r="H49" s="180">
        <f>IFERROR(VLOOKUP($B49,Tabel1[#All],5,FALSE)*1.03^VALUE(RIGHT(G$16,1)-1),0)*G49</f>
        <v>0</v>
      </c>
      <c r="I49" s="53"/>
      <c r="J49" s="180">
        <f>IFERROR(VLOOKUP($B49,Tabel1[#All],5,FALSE)*1.03^VALUE(RIGHT(I$16,1)-1),0)*I49</f>
        <v>0</v>
      </c>
      <c r="K49" s="53"/>
      <c r="L49" s="180">
        <f>IFERROR(VLOOKUP($B49,Tabel1[#All],5,FALSE)*1.03^VALUE(RIGHT(K$16,1)-1),0)*K49</f>
        <v>0</v>
      </c>
      <c r="M49" s="53"/>
      <c r="N49" s="180">
        <f>IFERROR(VLOOKUP($B49,Tabel1[#All],5,FALSE)*1.03^VALUE(RIGHT(M$16,1)-1),0)*M49</f>
        <v>0</v>
      </c>
      <c r="O49" s="54"/>
      <c r="P49" s="180">
        <f>IFERROR(VLOOKUP($B49,Tabel1[#All],5,FALSE)*1.03^VALUE(RIGHT(O$16,1)-1),0)*O49</f>
        <v>0</v>
      </c>
      <c r="Q49" s="53"/>
      <c r="R49" s="180">
        <f>IFERROR(VLOOKUP($B49,Tabel1[#All],5,FALSE)*1.03^VALUE(RIGHT(Q$16,1)-1),0)*Q49</f>
        <v>0</v>
      </c>
      <c r="S49" s="54"/>
      <c r="T49" s="180">
        <f>IFERROR(VLOOKUP($B49,Tabel1[#All],5,FALSE)*1.03^VALUE(RIGHT(S$16,1)-1),0)*S49</f>
        <v>0</v>
      </c>
      <c r="U49" s="53"/>
      <c r="V49" s="180">
        <f>IFERROR(VLOOKUP($B49,Tabel1[#All],5,FALSE)*1.03^VALUE(RIGHT(U$16,2)-1),0)*U49</f>
        <v>0</v>
      </c>
      <c r="W49" s="183">
        <f t="shared" si="5"/>
        <v>0</v>
      </c>
      <c r="X49" s="215"/>
    </row>
    <row r="50" spans="1:24" hidden="1" outlineLevel="1">
      <c r="A50" s="52" t="s">
        <v>33</v>
      </c>
      <c r="B50" s="52"/>
      <c r="C50" s="53"/>
      <c r="D50" s="180">
        <f>IFERROR(VLOOKUP($B50,Tabel1[#All],5,FALSE),0)*C50</f>
        <v>0</v>
      </c>
      <c r="E50" s="53"/>
      <c r="F50" s="180">
        <f>IFERROR(VLOOKUP($B50,Tabel1[#All],5,FALSE)*1.03^VALUE(RIGHT(E$16,1)-1),0)*E50</f>
        <v>0</v>
      </c>
      <c r="G50" s="53"/>
      <c r="H50" s="180">
        <f>IFERROR(VLOOKUP($B50,Tabel1[#All],5,FALSE)*1.03^VALUE(RIGHT(G$16,1)-1),0)*G50</f>
        <v>0</v>
      </c>
      <c r="I50" s="53"/>
      <c r="J50" s="180">
        <f>IFERROR(VLOOKUP($B50,Tabel1[#All],5,FALSE)*1.03^VALUE(RIGHT(I$16,1)-1),0)*I50</f>
        <v>0</v>
      </c>
      <c r="K50" s="53"/>
      <c r="L50" s="180">
        <f>IFERROR(VLOOKUP($B50,Tabel1[#All],5,FALSE)*1.03^VALUE(RIGHT(K$16,1)-1),0)*K50</f>
        <v>0</v>
      </c>
      <c r="M50" s="53"/>
      <c r="N50" s="180">
        <f>IFERROR(VLOOKUP($B50,Tabel1[#All],5,FALSE)*1.03^VALUE(RIGHT(M$16,1)-1),0)*M50</f>
        <v>0</v>
      </c>
      <c r="O50" s="54"/>
      <c r="P50" s="180">
        <f>IFERROR(VLOOKUP($B50,Tabel1[#All],5,FALSE)*1.03^VALUE(RIGHT(O$16,1)-1),0)*O50</f>
        <v>0</v>
      </c>
      <c r="Q50" s="53"/>
      <c r="R50" s="180">
        <f>IFERROR(VLOOKUP($B50,Tabel1[#All],5,FALSE)*1.03^VALUE(RIGHT(Q$16,1)-1),0)*Q50</f>
        <v>0</v>
      </c>
      <c r="S50" s="54"/>
      <c r="T50" s="180">
        <f>IFERROR(VLOOKUP($B50,Tabel1[#All],5,FALSE)*1.03^VALUE(RIGHT(S$16,1)-1),0)*S50</f>
        <v>0</v>
      </c>
      <c r="U50" s="53"/>
      <c r="V50" s="180">
        <f>IFERROR(VLOOKUP($B50,Tabel1[#All],5,FALSE)*1.03^VALUE(RIGHT(U$16,2)-1),0)*U50</f>
        <v>0</v>
      </c>
      <c r="W50" s="183">
        <f t="shared" si="5"/>
        <v>0</v>
      </c>
      <c r="X50" s="215"/>
    </row>
    <row r="51" spans="1:24" hidden="1" outlineLevel="1">
      <c r="A51" s="52" t="s">
        <v>33</v>
      </c>
      <c r="B51" s="52"/>
      <c r="C51" s="53"/>
      <c r="D51" s="180">
        <f>IFERROR(VLOOKUP($B51,Tabel1[#All],5,FALSE),0)*C51</f>
        <v>0</v>
      </c>
      <c r="E51" s="53"/>
      <c r="F51" s="180">
        <f>IFERROR(VLOOKUP($B51,Tabel1[#All],5,FALSE)*1.03^VALUE(RIGHT(E$16,1)-1),0)*E51</f>
        <v>0</v>
      </c>
      <c r="G51" s="53"/>
      <c r="H51" s="180">
        <f>IFERROR(VLOOKUP($B51,Tabel1[#All],5,FALSE)*1.03^VALUE(RIGHT(G$16,1)-1),0)*G51</f>
        <v>0</v>
      </c>
      <c r="I51" s="53"/>
      <c r="J51" s="180">
        <f>IFERROR(VLOOKUP($B51,Tabel1[#All],5,FALSE)*1.03^VALUE(RIGHT(I$16,1)-1),0)*I51</f>
        <v>0</v>
      </c>
      <c r="K51" s="53"/>
      <c r="L51" s="180">
        <f>IFERROR(VLOOKUP($B51,Tabel1[#All],5,FALSE)*1.03^VALUE(RIGHT(K$16,1)-1),0)*K51</f>
        <v>0</v>
      </c>
      <c r="M51" s="53"/>
      <c r="N51" s="180">
        <f>IFERROR(VLOOKUP($B51,Tabel1[#All],5,FALSE)*1.03^VALUE(RIGHT(M$16,1)-1),0)*M51</f>
        <v>0</v>
      </c>
      <c r="O51" s="54"/>
      <c r="P51" s="180">
        <f>IFERROR(VLOOKUP($B51,Tabel1[#All],5,FALSE)*1.03^VALUE(RIGHT(O$16,1)-1),0)*O51</f>
        <v>0</v>
      </c>
      <c r="Q51" s="53"/>
      <c r="R51" s="180">
        <f>IFERROR(VLOOKUP($B51,Tabel1[#All],5,FALSE)*1.03^VALUE(RIGHT(Q$16,1)-1),0)*Q51</f>
        <v>0</v>
      </c>
      <c r="S51" s="54"/>
      <c r="T51" s="180">
        <f>IFERROR(VLOOKUP($B51,Tabel1[#All],5,FALSE)*1.03^VALUE(RIGHT(S$16,1)-1),0)*S51</f>
        <v>0</v>
      </c>
      <c r="U51" s="53"/>
      <c r="V51" s="180">
        <f>IFERROR(VLOOKUP($B51,Tabel1[#All],5,FALSE)*1.03^VALUE(RIGHT(U$16,2)-1),0)*U51</f>
        <v>0</v>
      </c>
      <c r="W51" s="183">
        <f t="shared" si="5"/>
        <v>0</v>
      </c>
      <c r="X51" s="215"/>
    </row>
    <row r="52" spans="1:24" hidden="1" outlineLevel="1">
      <c r="A52" s="52" t="s">
        <v>33</v>
      </c>
      <c r="B52" s="52"/>
      <c r="C52" s="53"/>
      <c r="D52" s="180">
        <f>IFERROR(VLOOKUP($B52,Tabel1[#All],5,FALSE),0)*C52</f>
        <v>0</v>
      </c>
      <c r="E52" s="53"/>
      <c r="F52" s="180">
        <f>IFERROR(VLOOKUP($B52,Tabel1[#All],5,FALSE)*1.03^VALUE(RIGHT(E$16,1)-1),0)*E52</f>
        <v>0</v>
      </c>
      <c r="G52" s="53"/>
      <c r="H52" s="180">
        <f>IFERROR(VLOOKUP($B52,Tabel1[#All],5,FALSE)*1.03^VALUE(RIGHT(G$16,1)-1),0)*G52</f>
        <v>0</v>
      </c>
      <c r="I52" s="53"/>
      <c r="J52" s="180">
        <f>IFERROR(VLOOKUP($B52,Tabel1[#All],5,FALSE)*1.03^VALUE(RIGHT(I$16,1)-1),0)*I52</f>
        <v>0</v>
      </c>
      <c r="K52" s="53"/>
      <c r="L52" s="180">
        <f>IFERROR(VLOOKUP($B52,Tabel1[#All],5,FALSE)*1.03^VALUE(RIGHT(K$16,1)-1),0)*K52</f>
        <v>0</v>
      </c>
      <c r="M52" s="53"/>
      <c r="N52" s="180">
        <f>IFERROR(VLOOKUP($B52,Tabel1[#All],5,FALSE)*1.03^VALUE(RIGHT(M$16,1)-1),0)*M52</f>
        <v>0</v>
      </c>
      <c r="O52" s="54"/>
      <c r="P52" s="180">
        <f>IFERROR(VLOOKUP($B52,Tabel1[#All],5,FALSE)*1.03^VALUE(RIGHT(O$16,1)-1),0)*O52</f>
        <v>0</v>
      </c>
      <c r="Q52" s="53"/>
      <c r="R52" s="180">
        <f>IFERROR(VLOOKUP($B52,Tabel1[#All],5,FALSE)*1.03^VALUE(RIGHT(Q$16,1)-1),0)*Q52</f>
        <v>0</v>
      </c>
      <c r="S52" s="54"/>
      <c r="T52" s="180">
        <f>IFERROR(VLOOKUP($B52,Tabel1[#All],5,FALSE)*1.03^VALUE(RIGHT(S$16,1)-1),0)*S52</f>
        <v>0</v>
      </c>
      <c r="U52" s="53"/>
      <c r="V52" s="180">
        <f>IFERROR(VLOOKUP($B52,Tabel1[#All],5,FALSE)*1.03^VALUE(RIGHT(U$16,2)-1),0)*U52</f>
        <v>0</v>
      </c>
      <c r="W52" s="183">
        <f t="shared" si="5"/>
        <v>0</v>
      </c>
      <c r="X52" s="215"/>
    </row>
    <row r="53" spans="1:24" hidden="1" outlineLevel="1">
      <c r="A53" s="52" t="s">
        <v>33</v>
      </c>
      <c r="B53" s="52"/>
      <c r="C53" s="53"/>
      <c r="D53" s="180">
        <f>IFERROR(VLOOKUP($B53,Tabel1[#All],5,FALSE),0)*C53</f>
        <v>0</v>
      </c>
      <c r="E53" s="53"/>
      <c r="F53" s="180">
        <f>IFERROR(VLOOKUP($B53,Tabel1[#All],5,FALSE)*1.03^VALUE(RIGHT(E$16,1)-1),0)*E53</f>
        <v>0</v>
      </c>
      <c r="G53" s="53"/>
      <c r="H53" s="180">
        <f>IFERROR(VLOOKUP($B53,Tabel1[#All],5,FALSE)*1.03^VALUE(RIGHT(G$16,1)-1),0)*G53</f>
        <v>0</v>
      </c>
      <c r="I53" s="53"/>
      <c r="J53" s="180">
        <f>IFERROR(VLOOKUP($B53,Tabel1[#All],5,FALSE)*1.03^VALUE(RIGHT(I$16,1)-1),0)*I53</f>
        <v>0</v>
      </c>
      <c r="K53" s="53"/>
      <c r="L53" s="180">
        <f>IFERROR(VLOOKUP($B53,Tabel1[#All],5,FALSE)*1.03^VALUE(RIGHT(K$16,1)-1),0)*K53</f>
        <v>0</v>
      </c>
      <c r="M53" s="53"/>
      <c r="N53" s="180">
        <f>IFERROR(VLOOKUP($B53,Tabel1[#All],5,FALSE)*1.03^VALUE(RIGHT(M$16,1)-1),0)*M53</f>
        <v>0</v>
      </c>
      <c r="O53" s="54"/>
      <c r="P53" s="180">
        <f>IFERROR(VLOOKUP($B53,Tabel1[#All],5,FALSE)*1.03^VALUE(RIGHT(O$16,1)-1),0)*O53</f>
        <v>0</v>
      </c>
      <c r="Q53" s="53"/>
      <c r="R53" s="180">
        <f>IFERROR(VLOOKUP($B53,Tabel1[#All],5,FALSE)*1.03^VALUE(RIGHT(Q$16,1)-1),0)*Q53</f>
        <v>0</v>
      </c>
      <c r="S53" s="54"/>
      <c r="T53" s="180">
        <f>IFERROR(VLOOKUP($B53,Tabel1[#All],5,FALSE)*1.03^VALUE(RIGHT(S$16,1)-1),0)*S53</f>
        <v>0</v>
      </c>
      <c r="U53" s="53"/>
      <c r="V53" s="180">
        <f>IFERROR(VLOOKUP($B53,Tabel1[#All],5,FALSE)*1.03^VALUE(RIGHT(U$16,2)-1),0)*U53</f>
        <v>0</v>
      </c>
      <c r="W53" s="183">
        <f t="shared" si="5"/>
        <v>0</v>
      </c>
      <c r="X53" s="215"/>
    </row>
    <row r="54" spans="1:24" hidden="1" outlineLevel="1">
      <c r="A54" s="52" t="s">
        <v>33</v>
      </c>
      <c r="B54" s="52"/>
      <c r="C54" s="53"/>
      <c r="D54" s="180">
        <f>IFERROR(VLOOKUP($B54,Tabel1[#All],5,FALSE),0)*C54</f>
        <v>0</v>
      </c>
      <c r="E54" s="53"/>
      <c r="F54" s="180">
        <f>IFERROR(VLOOKUP($B54,Tabel1[#All],5,FALSE)*1.03^VALUE(RIGHT(E$16,1)-1),0)*E54</f>
        <v>0</v>
      </c>
      <c r="G54" s="53"/>
      <c r="H54" s="180">
        <f>IFERROR(VLOOKUP($B54,Tabel1[#All],5,FALSE)*1.03^VALUE(RIGHT(G$16,1)-1),0)*G54</f>
        <v>0</v>
      </c>
      <c r="I54" s="53"/>
      <c r="J54" s="180">
        <f>IFERROR(VLOOKUP($B54,Tabel1[#All],5,FALSE)*1.03^VALUE(RIGHT(I$16,1)-1),0)*I54</f>
        <v>0</v>
      </c>
      <c r="K54" s="53"/>
      <c r="L54" s="180">
        <f>IFERROR(VLOOKUP($B54,Tabel1[#All],5,FALSE)*1.03^VALUE(RIGHT(K$16,1)-1),0)*K54</f>
        <v>0</v>
      </c>
      <c r="M54" s="53"/>
      <c r="N54" s="180">
        <f>IFERROR(VLOOKUP($B54,Tabel1[#All],5,FALSE)*1.03^VALUE(RIGHT(M$16,1)-1),0)*M54</f>
        <v>0</v>
      </c>
      <c r="O54" s="54"/>
      <c r="P54" s="180">
        <f>IFERROR(VLOOKUP($B54,Tabel1[#All],5,FALSE)*1.03^VALUE(RIGHT(O$16,1)-1),0)*O54</f>
        <v>0</v>
      </c>
      <c r="Q54" s="53"/>
      <c r="R54" s="180">
        <f>IFERROR(VLOOKUP($B54,Tabel1[#All],5,FALSE)*1.03^VALUE(RIGHT(Q$16,1)-1),0)*Q54</f>
        <v>0</v>
      </c>
      <c r="S54" s="54"/>
      <c r="T54" s="180">
        <f>IFERROR(VLOOKUP($B54,Tabel1[#All],5,FALSE)*1.03^VALUE(RIGHT(S$16,1)-1),0)*S54</f>
        <v>0</v>
      </c>
      <c r="U54" s="53"/>
      <c r="V54" s="180">
        <f>IFERROR(VLOOKUP($B54,Tabel1[#All],5,FALSE)*1.03^VALUE(RIGHT(U$16,2)-1),0)*U54</f>
        <v>0</v>
      </c>
      <c r="W54" s="183">
        <f t="shared" si="5"/>
        <v>0</v>
      </c>
      <c r="X54" s="215"/>
    </row>
    <row r="55" spans="1:24" hidden="1" outlineLevel="1">
      <c r="A55" s="52" t="s">
        <v>33</v>
      </c>
      <c r="B55" s="52"/>
      <c r="C55" s="53"/>
      <c r="D55" s="180">
        <f>IFERROR(VLOOKUP($B55,Tabel1[#All],5,FALSE),0)*C55</f>
        <v>0</v>
      </c>
      <c r="E55" s="53"/>
      <c r="F55" s="180">
        <f>IFERROR(VLOOKUP($B55,Tabel1[#All],5,FALSE)*1.03^VALUE(RIGHT(E$16,1)-1),0)*E55</f>
        <v>0</v>
      </c>
      <c r="G55" s="53"/>
      <c r="H55" s="180">
        <f>IFERROR(VLOOKUP($B55,Tabel1[#All],5,FALSE)*1.03^VALUE(RIGHT(G$16,1)-1),0)*G55</f>
        <v>0</v>
      </c>
      <c r="I55" s="53"/>
      <c r="J55" s="180">
        <f>IFERROR(VLOOKUP($B55,Tabel1[#All],5,FALSE)*1.03^VALUE(RIGHT(I$16,1)-1),0)*I55</f>
        <v>0</v>
      </c>
      <c r="K55" s="53"/>
      <c r="L55" s="180">
        <f>IFERROR(VLOOKUP($B55,Tabel1[#All],5,FALSE)*1.03^VALUE(RIGHT(K$16,1)-1),0)*K55</f>
        <v>0</v>
      </c>
      <c r="M55" s="53"/>
      <c r="N55" s="180">
        <f>IFERROR(VLOOKUP($B55,Tabel1[#All],5,FALSE)*1.03^VALUE(RIGHT(M$16,1)-1),0)*M55</f>
        <v>0</v>
      </c>
      <c r="O55" s="54"/>
      <c r="P55" s="180">
        <f>IFERROR(VLOOKUP($B55,Tabel1[#All],5,FALSE)*1.03^VALUE(RIGHT(O$16,1)-1),0)*O55</f>
        <v>0</v>
      </c>
      <c r="Q55" s="53"/>
      <c r="R55" s="180">
        <f>IFERROR(VLOOKUP($B55,Tabel1[#All],5,FALSE)*1.03^VALUE(RIGHT(Q$16,1)-1),0)*Q55</f>
        <v>0</v>
      </c>
      <c r="S55" s="54"/>
      <c r="T55" s="180">
        <f>IFERROR(VLOOKUP($B55,Tabel1[#All],5,FALSE)*1.03^VALUE(RIGHT(S$16,1)-1),0)*S55</f>
        <v>0</v>
      </c>
      <c r="U55" s="53"/>
      <c r="V55" s="180">
        <f>IFERROR(VLOOKUP($B55,Tabel1[#All],5,FALSE)*1.03^VALUE(RIGHT(U$16,2)-1),0)*U55</f>
        <v>0</v>
      </c>
      <c r="W55" s="183">
        <f t="shared" si="5"/>
        <v>0</v>
      </c>
      <c r="X55" s="215"/>
    </row>
    <row r="56" spans="1:24" hidden="1" outlineLevel="1">
      <c r="A56" s="52" t="s">
        <v>33</v>
      </c>
      <c r="B56" s="52"/>
      <c r="C56" s="53"/>
      <c r="D56" s="180">
        <f>IFERROR(VLOOKUP($B56,Tabel1[#All],5,FALSE),0)*C56</f>
        <v>0</v>
      </c>
      <c r="E56" s="53"/>
      <c r="F56" s="180">
        <f>IFERROR(VLOOKUP($B56,Tabel1[#All],5,FALSE)*1.03^VALUE(RIGHT(E$16,1)-1),0)*E56</f>
        <v>0</v>
      </c>
      <c r="G56" s="53"/>
      <c r="H56" s="180">
        <f>IFERROR(VLOOKUP($B56,Tabel1[#All],5,FALSE)*1.03^VALUE(RIGHT(G$16,1)-1),0)*G56</f>
        <v>0</v>
      </c>
      <c r="I56" s="53"/>
      <c r="J56" s="180">
        <f>IFERROR(VLOOKUP($B56,Tabel1[#All],5,FALSE)*1.03^VALUE(RIGHT(I$16,1)-1),0)*I56</f>
        <v>0</v>
      </c>
      <c r="K56" s="53"/>
      <c r="L56" s="180">
        <f>IFERROR(VLOOKUP($B56,Tabel1[#All],5,FALSE)*1.03^VALUE(RIGHT(K$16,1)-1),0)*K56</f>
        <v>0</v>
      </c>
      <c r="M56" s="53"/>
      <c r="N56" s="180">
        <f>IFERROR(VLOOKUP($B56,Tabel1[#All],5,FALSE)*1.03^VALUE(RIGHT(M$16,1)-1),0)*M56</f>
        <v>0</v>
      </c>
      <c r="O56" s="54"/>
      <c r="P56" s="180">
        <f>IFERROR(VLOOKUP($B56,Tabel1[#All],5,FALSE)*1.03^VALUE(RIGHT(O$16,1)-1),0)*O56</f>
        <v>0</v>
      </c>
      <c r="Q56" s="53"/>
      <c r="R56" s="180">
        <f>IFERROR(VLOOKUP($B56,Tabel1[#All],5,FALSE)*1.03^VALUE(RIGHT(Q$16,1)-1),0)*Q56</f>
        <v>0</v>
      </c>
      <c r="S56" s="54"/>
      <c r="T56" s="180">
        <f>IFERROR(VLOOKUP($B56,Tabel1[#All],5,FALSE)*1.03^VALUE(RIGHT(S$16,1)-1),0)*S56</f>
        <v>0</v>
      </c>
      <c r="U56" s="53"/>
      <c r="V56" s="180">
        <f>IFERROR(VLOOKUP($B56,Tabel1[#All],5,FALSE)*1.03^VALUE(RIGHT(U$16,2)-1),0)*U56</f>
        <v>0</v>
      </c>
      <c r="W56" s="183">
        <f t="shared" si="5"/>
        <v>0</v>
      </c>
      <c r="X56" s="215"/>
    </row>
    <row r="57" spans="1:24" hidden="1" outlineLevel="1">
      <c r="A57" s="52" t="s">
        <v>33</v>
      </c>
      <c r="B57" s="52"/>
      <c r="C57" s="53"/>
      <c r="D57" s="180">
        <f>IFERROR(VLOOKUP($B57,Tabel1[#All],5,FALSE),0)*C57</f>
        <v>0</v>
      </c>
      <c r="E57" s="53"/>
      <c r="F57" s="180">
        <f>IFERROR(VLOOKUP($B57,Tabel1[#All],5,FALSE)*1.03^VALUE(RIGHT(E$16,1)-1),0)*E57</f>
        <v>0</v>
      </c>
      <c r="G57" s="53"/>
      <c r="H57" s="180">
        <f>IFERROR(VLOOKUP($B57,Tabel1[#All],5,FALSE)*1.03^VALUE(RIGHT(G$16,1)-1),0)*G57</f>
        <v>0</v>
      </c>
      <c r="I57" s="53"/>
      <c r="J57" s="180">
        <f>IFERROR(VLOOKUP($B57,Tabel1[#All],5,FALSE)*1.03^VALUE(RIGHT(I$16,1)-1),0)*I57</f>
        <v>0</v>
      </c>
      <c r="K57" s="53"/>
      <c r="L57" s="180">
        <f>IFERROR(VLOOKUP($B57,Tabel1[#All],5,FALSE)*1.03^VALUE(RIGHT(K$16,1)-1),0)*K57</f>
        <v>0</v>
      </c>
      <c r="M57" s="53"/>
      <c r="N57" s="180">
        <f>IFERROR(VLOOKUP($B57,Tabel1[#All],5,FALSE)*1.03^VALUE(RIGHT(M$16,1)-1),0)*M57</f>
        <v>0</v>
      </c>
      <c r="O57" s="54"/>
      <c r="P57" s="180">
        <f>IFERROR(VLOOKUP($B57,Tabel1[#All],5,FALSE)*1.03^VALUE(RIGHT(O$16,1)-1),0)*O57</f>
        <v>0</v>
      </c>
      <c r="Q57" s="53"/>
      <c r="R57" s="180">
        <f>IFERROR(VLOOKUP($B57,Tabel1[#All],5,FALSE)*1.03^VALUE(RIGHT(Q$16,1)-1),0)*Q57</f>
        <v>0</v>
      </c>
      <c r="S57" s="54"/>
      <c r="T57" s="180">
        <f>IFERROR(VLOOKUP($B57,Tabel1[#All],5,FALSE)*1.03^VALUE(RIGHT(S$16,1)-1),0)*S57</f>
        <v>0</v>
      </c>
      <c r="U57" s="53"/>
      <c r="V57" s="180">
        <f>IFERROR(VLOOKUP($B57,Tabel1[#All],5,FALSE)*1.03^VALUE(RIGHT(U$16,2)-1),0)*U57</f>
        <v>0</v>
      </c>
      <c r="W57" s="183">
        <f t="shared" si="5"/>
        <v>0</v>
      </c>
      <c r="X57" s="215"/>
    </row>
    <row r="58" spans="1:24" ht="12.75" hidden="1" outlineLevel="1" thickBot="1">
      <c r="A58" s="52" t="s">
        <v>33</v>
      </c>
      <c r="B58" s="52"/>
      <c r="C58" s="53"/>
      <c r="D58" s="180">
        <f>IFERROR(VLOOKUP($B58,Tabel1[#All],5,FALSE),0)*C58</f>
        <v>0</v>
      </c>
      <c r="E58" s="53"/>
      <c r="F58" s="180">
        <f>IFERROR(VLOOKUP($B58,Tabel1[#All],5,FALSE)*1.03^VALUE(RIGHT(E$16,1)-1),0)*E58</f>
        <v>0</v>
      </c>
      <c r="G58" s="53"/>
      <c r="H58" s="180">
        <f>IFERROR(VLOOKUP($B58,Tabel1[#All],5,FALSE)*1.03^VALUE(RIGHT(G$16,1)-1),0)*G58</f>
        <v>0</v>
      </c>
      <c r="I58" s="53"/>
      <c r="J58" s="180">
        <f>IFERROR(VLOOKUP($B58,Tabel1[#All],5,FALSE)*1.03^VALUE(RIGHT(I$16,1)-1),0)*I58</f>
        <v>0</v>
      </c>
      <c r="K58" s="53"/>
      <c r="L58" s="180">
        <f>IFERROR(VLOOKUP($B58,Tabel1[#All],5,FALSE)*1.03^VALUE(RIGHT(K$16,1)-1),0)*K58</f>
        <v>0</v>
      </c>
      <c r="M58" s="53"/>
      <c r="N58" s="180">
        <f>IFERROR(VLOOKUP($B58,Tabel1[#All],5,FALSE)*1.03^VALUE(RIGHT(M$16,1)-1),0)*M58</f>
        <v>0</v>
      </c>
      <c r="O58" s="54"/>
      <c r="P58" s="180">
        <f>IFERROR(VLOOKUP($B58,Tabel1[#All],5,FALSE)*1.03^VALUE(RIGHT(O$16,1)-1),0)*O58</f>
        <v>0</v>
      </c>
      <c r="Q58" s="53"/>
      <c r="R58" s="180">
        <f>IFERROR(VLOOKUP($B58,Tabel1[#All],5,FALSE)*1.03^VALUE(RIGHT(Q$16,1)-1),0)*Q58</f>
        <v>0</v>
      </c>
      <c r="S58" s="54"/>
      <c r="T58" s="180">
        <f>IFERROR(VLOOKUP($B58,Tabel1[#All],5,FALSE)*1.03^VALUE(RIGHT(S$16,1)-1),0)*S58</f>
        <v>0</v>
      </c>
      <c r="U58" s="53"/>
      <c r="V58" s="180">
        <f>IFERROR(VLOOKUP($B58,Tabel1[#All],5,FALSE)*1.03^VALUE(RIGHT(U$16,2)-1),0)*U58</f>
        <v>0</v>
      </c>
      <c r="W58" s="183">
        <f t="shared" ref="W58" si="6">D58+F58+H58+J58+L58+N58+P58+R58+T58+V58</f>
        <v>0</v>
      </c>
      <c r="X58" s="215"/>
    </row>
    <row r="59" spans="1:24" collapsed="1">
      <c r="A59" s="57" t="s">
        <v>1</v>
      </c>
      <c r="B59" s="41"/>
      <c r="C59" s="41"/>
      <c r="D59" s="46" t="s">
        <v>21</v>
      </c>
      <c r="E59" s="41"/>
      <c r="F59" s="46" t="s">
        <v>21</v>
      </c>
      <c r="G59" s="41"/>
      <c r="H59" s="46" t="s">
        <v>21</v>
      </c>
      <c r="I59" s="36"/>
      <c r="J59" s="46" t="s">
        <v>21</v>
      </c>
      <c r="K59" s="36"/>
      <c r="L59" s="46" t="s">
        <v>21</v>
      </c>
      <c r="M59" s="36"/>
      <c r="N59" s="46" t="s">
        <v>21</v>
      </c>
      <c r="O59" s="41"/>
      <c r="P59" s="46" t="s">
        <v>21</v>
      </c>
      <c r="Q59" s="41"/>
      <c r="R59" s="46" t="s">
        <v>21</v>
      </c>
      <c r="S59" s="41"/>
      <c r="T59" s="46" t="s">
        <v>21</v>
      </c>
      <c r="U59" s="36"/>
      <c r="V59" s="46" t="s">
        <v>21</v>
      </c>
      <c r="W59" s="50"/>
      <c r="X59" s="215"/>
    </row>
    <row r="60" spans="1:24" ht="24">
      <c r="A60" s="52" t="s">
        <v>144</v>
      </c>
      <c r="B60" s="58"/>
      <c r="C60" s="58"/>
      <c r="D60" s="59">
        <v>365950.00000000006</v>
      </c>
      <c r="E60" s="60"/>
      <c r="F60" s="61">
        <v>731900.00000000012</v>
      </c>
      <c r="G60" s="60"/>
      <c r="H60" s="61">
        <v>394100.00000000012</v>
      </c>
      <c r="I60" s="62"/>
      <c r="J60" s="61">
        <v>957100.00000000023</v>
      </c>
      <c r="K60" s="58"/>
      <c r="L60" s="61">
        <v>563000.00000000012</v>
      </c>
      <c r="M60" s="58"/>
      <c r="N60" s="61">
        <v>563000.00000000012</v>
      </c>
      <c r="O60" s="63"/>
      <c r="P60" s="64">
        <v>900800</v>
      </c>
      <c r="Q60" s="60"/>
      <c r="R60" s="61">
        <v>731900.00000000012</v>
      </c>
      <c r="S60" s="63"/>
      <c r="T60" s="64">
        <v>281500.00000000006</v>
      </c>
      <c r="U60" s="62"/>
      <c r="V60" s="59">
        <v>140750.00000000003</v>
      </c>
      <c r="W60" s="184">
        <f t="shared" ref="W60:W65" si="7">D60+F60+H60+J60+L60+N60+P60+R60+T60+V60</f>
        <v>5630000.0000000009</v>
      </c>
      <c r="X60" s="215" t="s">
        <v>148</v>
      </c>
    </row>
    <row r="61" spans="1:24">
      <c r="A61" s="52" t="s">
        <v>145</v>
      </c>
      <c r="B61" s="58"/>
      <c r="C61" s="58"/>
      <c r="D61" s="59">
        <v>263900</v>
      </c>
      <c r="E61" s="60"/>
      <c r="F61" s="61">
        <v>527800</v>
      </c>
      <c r="G61" s="60"/>
      <c r="H61" s="61">
        <v>284200.00000000006</v>
      </c>
      <c r="I61" s="62"/>
      <c r="J61" s="61">
        <v>690200.00000000012</v>
      </c>
      <c r="K61" s="65"/>
      <c r="L61" s="61">
        <v>406000.00000000006</v>
      </c>
      <c r="M61" s="60"/>
      <c r="N61" s="61">
        <v>406000.00000000006</v>
      </c>
      <c r="O61" s="63"/>
      <c r="P61" s="64">
        <v>649600.00000000012</v>
      </c>
      <c r="Q61" s="60"/>
      <c r="R61" s="61">
        <v>527800</v>
      </c>
      <c r="S61" s="63"/>
      <c r="T61" s="64">
        <v>203000.00000000003</v>
      </c>
      <c r="U61" s="62"/>
      <c r="V61" s="59">
        <v>101500.00000000001</v>
      </c>
      <c r="W61" s="184">
        <f t="shared" si="7"/>
        <v>4060000</v>
      </c>
      <c r="X61" s="215" t="s">
        <v>149</v>
      </c>
    </row>
    <row r="62" spans="1:24">
      <c r="A62" s="52" t="s">
        <v>179</v>
      </c>
      <c r="B62" s="58"/>
      <c r="C62" s="58"/>
      <c r="D62" s="59">
        <v>178100</v>
      </c>
      <c r="E62" s="62"/>
      <c r="F62" s="61">
        <v>356200</v>
      </c>
      <c r="G62" s="58"/>
      <c r="H62" s="61">
        <v>191800.00000000003</v>
      </c>
      <c r="I62" s="62"/>
      <c r="J62" s="61">
        <v>465800</v>
      </c>
      <c r="K62" s="65"/>
      <c r="L62" s="61">
        <v>274000</v>
      </c>
      <c r="M62" s="60"/>
      <c r="N62" s="61">
        <v>274000</v>
      </c>
      <c r="O62" s="62"/>
      <c r="P62" s="64">
        <v>438400</v>
      </c>
      <c r="Q62" s="62"/>
      <c r="R62" s="61">
        <v>356200</v>
      </c>
      <c r="S62" s="62"/>
      <c r="T62" s="64">
        <v>137000</v>
      </c>
      <c r="U62" s="62"/>
      <c r="V62" s="59">
        <v>68500</v>
      </c>
      <c r="W62" s="184">
        <f t="shared" si="7"/>
        <v>2740000</v>
      </c>
      <c r="X62" s="215" t="s">
        <v>150</v>
      </c>
    </row>
    <row r="63" spans="1:24" ht="12" customHeight="1">
      <c r="A63" s="111" t="s">
        <v>146</v>
      </c>
      <c r="B63" s="58"/>
      <c r="C63" s="58"/>
      <c r="D63" s="66">
        <v>368420</v>
      </c>
      <c r="E63" s="62"/>
      <c r="F63" s="67">
        <v>736840</v>
      </c>
      <c r="G63" s="60"/>
      <c r="H63" s="67">
        <v>396760</v>
      </c>
      <c r="I63" s="62"/>
      <c r="J63" s="67">
        <v>963560.00000000012</v>
      </c>
      <c r="K63" s="65"/>
      <c r="L63" s="67">
        <v>566800</v>
      </c>
      <c r="M63" s="60"/>
      <c r="N63" s="67">
        <v>566800</v>
      </c>
      <c r="O63" s="62"/>
      <c r="P63" s="68">
        <v>906880</v>
      </c>
      <c r="Q63" s="62"/>
      <c r="R63" s="67">
        <v>736840</v>
      </c>
      <c r="S63" s="62"/>
      <c r="T63" s="68">
        <v>283400</v>
      </c>
      <c r="U63" s="62"/>
      <c r="V63" s="66">
        <v>141700</v>
      </c>
      <c r="W63" s="184">
        <f t="shared" si="7"/>
        <v>5668000</v>
      </c>
      <c r="X63" s="215" t="s">
        <v>151</v>
      </c>
    </row>
    <row r="64" spans="1:24" ht="15.75" customHeight="1">
      <c r="A64" s="29" t="s">
        <v>147</v>
      </c>
      <c r="B64" s="58"/>
      <c r="C64" s="58"/>
      <c r="D64" s="66">
        <v>236556.66666666666</v>
      </c>
      <c r="E64" s="58"/>
      <c r="F64" s="67">
        <v>473113.33333333331</v>
      </c>
      <c r="G64" s="60"/>
      <c r="H64" s="67">
        <v>254753.33333333334</v>
      </c>
      <c r="I64" s="62"/>
      <c r="J64" s="67">
        <v>618686.66666666663</v>
      </c>
      <c r="K64" s="65"/>
      <c r="L64" s="67">
        <v>363933.33333333331</v>
      </c>
      <c r="M64" s="58"/>
      <c r="N64" s="67">
        <v>363933.33333333331</v>
      </c>
      <c r="O64" s="58"/>
      <c r="P64" s="68">
        <v>582293.33333333326</v>
      </c>
      <c r="Q64" s="62"/>
      <c r="R64" s="67">
        <v>473113.33333333331</v>
      </c>
      <c r="S64" s="58"/>
      <c r="T64" s="68">
        <v>181966.66666666666</v>
      </c>
      <c r="U64" s="58"/>
      <c r="V64" s="66">
        <v>90983.333333333328</v>
      </c>
      <c r="W64" s="184">
        <f t="shared" si="7"/>
        <v>3639333.3333333335</v>
      </c>
      <c r="X64" s="215" t="s">
        <v>152</v>
      </c>
    </row>
    <row r="65" spans="1:24" ht="12.75" thickBot="1">
      <c r="A65" s="29"/>
      <c r="B65" s="58"/>
      <c r="C65" s="58"/>
      <c r="D65" s="66"/>
      <c r="E65" s="65"/>
      <c r="F65" s="67"/>
      <c r="G65" s="69"/>
      <c r="H65" s="67"/>
      <c r="I65" s="69"/>
      <c r="J65" s="67"/>
      <c r="K65" s="65"/>
      <c r="L65" s="67"/>
      <c r="M65" s="65"/>
      <c r="N65" s="67"/>
      <c r="O65" s="70"/>
      <c r="P65" s="68"/>
      <c r="Q65" s="69"/>
      <c r="R65" s="67"/>
      <c r="S65" s="70"/>
      <c r="T65" s="68"/>
      <c r="U65" s="65"/>
      <c r="V65" s="66"/>
      <c r="W65" s="185">
        <f t="shared" si="7"/>
        <v>0</v>
      </c>
      <c r="X65" s="215"/>
    </row>
    <row r="66" spans="1:24" s="16" customFormat="1" ht="12.75" thickBot="1">
      <c r="A66" s="30" t="s">
        <v>20</v>
      </c>
      <c r="B66" s="30"/>
      <c r="C66" s="21"/>
      <c r="D66" s="186">
        <f>SUM(D18:D65)</f>
        <v>1412926.6666666667</v>
      </c>
      <c r="E66" s="21"/>
      <c r="F66" s="186">
        <f>SUM(F18:F65)</f>
        <v>2825853.3333333335</v>
      </c>
      <c r="G66" s="21"/>
      <c r="H66" s="186">
        <f>SUM(H18:H65)</f>
        <v>1521613.3333333335</v>
      </c>
      <c r="I66" s="21"/>
      <c r="J66" s="186">
        <f>SUM(J18:J65)</f>
        <v>3695346.666666667</v>
      </c>
      <c r="K66" s="21"/>
      <c r="L66" s="186">
        <f>SUM(L18:L65)</f>
        <v>2173733.3333333335</v>
      </c>
      <c r="M66" s="21"/>
      <c r="N66" s="186">
        <f>SUM(N18:N65)</f>
        <v>2173733.3333333335</v>
      </c>
      <c r="O66" s="71"/>
      <c r="P66" s="186">
        <f>SUM(P18:P65)</f>
        <v>3477973.333333333</v>
      </c>
      <c r="Q66" s="21"/>
      <c r="R66" s="186">
        <f>SUM(R18:R65)</f>
        <v>2825853.3333333335</v>
      </c>
      <c r="S66" s="71"/>
      <c r="T66" s="186">
        <f>SUM(T18:T65)</f>
        <v>1086866.6666666667</v>
      </c>
      <c r="U66" s="30"/>
      <c r="V66" s="186">
        <f>SUM(V18:V65)</f>
        <v>543433.33333333337</v>
      </c>
      <c r="W66" s="186">
        <f>SUM(W18:W65)</f>
        <v>21737333.333333332</v>
      </c>
      <c r="X66" s="217"/>
    </row>
    <row r="67" spans="1:24">
      <c r="A67" s="31"/>
      <c r="B67" s="31"/>
      <c r="C67" s="72"/>
      <c r="D67" s="73"/>
      <c r="E67" s="74"/>
      <c r="F67" s="75"/>
      <c r="G67" s="74"/>
      <c r="H67" s="75"/>
      <c r="I67" s="74"/>
      <c r="J67" s="75"/>
      <c r="K67" s="74"/>
      <c r="L67" s="75"/>
      <c r="M67" s="74"/>
      <c r="N67" s="75"/>
      <c r="O67" s="74"/>
      <c r="P67" s="75"/>
      <c r="Q67" s="74"/>
      <c r="R67" s="75"/>
      <c r="S67" s="74"/>
      <c r="T67" s="75"/>
      <c r="U67" s="74"/>
      <c r="V67" s="76"/>
      <c r="W67" s="77"/>
      <c r="X67" s="215"/>
    </row>
    <row r="68" spans="1:24" ht="12.75" thickBot="1">
      <c r="A68" s="143" t="s">
        <v>50</v>
      </c>
      <c r="B68" s="143"/>
      <c r="C68" s="144"/>
      <c r="D68" s="145"/>
      <c r="E68" s="146"/>
      <c r="F68" s="147"/>
      <c r="G68" s="146"/>
      <c r="H68" s="147"/>
      <c r="I68" s="146"/>
      <c r="J68" s="147"/>
      <c r="K68" s="146"/>
      <c r="L68" s="147"/>
      <c r="M68" s="146"/>
      <c r="N68" s="147"/>
      <c r="O68" s="146"/>
      <c r="P68" s="147"/>
      <c r="Q68" s="146"/>
      <c r="R68" s="147"/>
      <c r="S68" s="146"/>
      <c r="T68" s="147"/>
      <c r="U68" s="146"/>
      <c r="V68" s="148"/>
      <c r="W68" s="149"/>
      <c r="X68" s="215"/>
    </row>
    <row r="69" spans="1:24">
      <c r="A69" s="137" t="s">
        <v>0</v>
      </c>
      <c r="B69" s="137" t="s">
        <v>49</v>
      </c>
      <c r="C69" s="137" t="s">
        <v>7</v>
      </c>
      <c r="D69" s="138"/>
      <c r="E69" s="137" t="s">
        <v>8</v>
      </c>
      <c r="F69" s="138"/>
      <c r="G69" s="137" t="s">
        <v>9</v>
      </c>
      <c r="H69" s="138"/>
      <c r="I69" s="137" t="s">
        <v>10</v>
      </c>
      <c r="J69" s="138"/>
      <c r="K69" s="137" t="s">
        <v>11</v>
      </c>
      <c r="L69" s="138"/>
      <c r="M69" s="137" t="s">
        <v>12</v>
      </c>
      <c r="N69" s="138"/>
      <c r="O69" s="139" t="s">
        <v>13</v>
      </c>
      <c r="P69" s="140"/>
      <c r="Q69" s="137" t="s">
        <v>14</v>
      </c>
      <c r="R69" s="138"/>
      <c r="S69" s="139" t="s">
        <v>15</v>
      </c>
      <c r="T69" s="140"/>
      <c r="U69" s="141" t="s">
        <v>16</v>
      </c>
      <c r="V69" s="138"/>
      <c r="W69" s="142" t="s">
        <v>4</v>
      </c>
      <c r="X69" s="215"/>
    </row>
    <row r="70" spans="1:24" ht="12.75" thickBot="1">
      <c r="A70" s="45"/>
      <c r="B70" s="45"/>
      <c r="C70" s="51" t="s">
        <v>48</v>
      </c>
      <c r="D70" s="46" t="s">
        <v>21</v>
      </c>
      <c r="E70" s="51" t="s">
        <v>48</v>
      </c>
      <c r="F70" s="46" t="s">
        <v>21</v>
      </c>
      <c r="G70" s="51" t="s">
        <v>48</v>
      </c>
      <c r="H70" s="46" t="s">
        <v>21</v>
      </c>
      <c r="I70" s="51" t="s">
        <v>48</v>
      </c>
      <c r="J70" s="46" t="s">
        <v>21</v>
      </c>
      <c r="K70" s="51" t="s">
        <v>48</v>
      </c>
      <c r="L70" s="46" t="s">
        <v>21</v>
      </c>
      <c r="M70" s="51" t="s">
        <v>48</v>
      </c>
      <c r="N70" s="46" t="s">
        <v>21</v>
      </c>
      <c r="O70" s="51" t="s">
        <v>48</v>
      </c>
      <c r="P70" s="48" t="s">
        <v>21</v>
      </c>
      <c r="Q70" s="51" t="s">
        <v>48</v>
      </c>
      <c r="R70" s="46" t="s">
        <v>21</v>
      </c>
      <c r="S70" s="51" t="s">
        <v>48</v>
      </c>
      <c r="T70" s="48" t="s">
        <v>21</v>
      </c>
      <c r="U70" s="51" t="s">
        <v>48</v>
      </c>
      <c r="V70" s="46" t="s">
        <v>21</v>
      </c>
      <c r="W70" s="83" t="s">
        <v>21</v>
      </c>
      <c r="X70" s="215"/>
    </row>
    <row r="71" spans="1:24" hidden="1">
      <c r="A71" s="52" t="s">
        <v>33</v>
      </c>
      <c r="B71" s="52"/>
      <c r="C71" s="53"/>
      <c r="D71" s="180">
        <f>IFERROR(VLOOKUP($B71,Tabel1[#All],5,FALSE),0)*C71</f>
        <v>0</v>
      </c>
      <c r="E71" s="53"/>
      <c r="F71" s="180">
        <f>IFERROR(VLOOKUP($B71,Tabel1[#All],5,FALSE)*1.03^VALUE(RIGHT(E$69,1)-1),0)*E71</f>
        <v>0</v>
      </c>
      <c r="G71" s="53"/>
      <c r="H71" s="180">
        <f>IFERROR(VLOOKUP($B71,Tabel1[#All],5,FALSE)*1.03^VALUE(RIGHT(G$69,1)-1),0)*G71</f>
        <v>0</v>
      </c>
      <c r="I71" s="53"/>
      <c r="J71" s="180">
        <f>IFERROR(VLOOKUP($B71,Tabel1[#All],5,FALSE)*1.03^VALUE(RIGHT(I$69,1)-1),0)*I71</f>
        <v>0</v>
      </c>
      <c r="K71" s="53"/>
      <c r="L71" s="180">
        <f>IFERROR(VLOOKUP($B71,Tabel1[#All],5,FALSE)*1.03^VALUE(RIGHT(K$69,1)-1),0)*K71</f>
        <v>0</v>
      </c>
      <c r="M71" s="53"/>
      <c r="N71" s="180">
        <f>IFERROR(VLOOKUP($B71,Tabel1[#All],5,FALSE)*1.03^VALUE(RIGHT(M$69,1)-1),0)*M71</f>
        <v>0</v>
      </c>
      <c r="O71" s="54"/>
      <c r="P71" s="180">
        <f>IFERROR(VLOOKUP($B71,Tabel1[#All],5,FALSE)*1.03^VALUE(RIGHT(O$69,1)-1),0)*O71</f>
        <v>0</v>
      </c>
      <c r="Q71" s="53"/>
      <c r="R71" s="180">
        <f>IFERROR(VLOOKUP($B71,Tabel1[#All],5,FALSE)*1.03^VALUE(RIGHT(Q$69,1)-1),0)*Q71</f>
        <v>0</v>
      </c>
      <c r="S71" s="54"/>
      <c r="T71" s="180">
        <f>IFERROR(VLOOKUP($B71,Tabel1[#All],5,FALSE)*1.03^VALUE(RIGHT(S$69,1)-1),0)*S71</f>
        <v>0</v>
      </c>
      <c r="U71" s="53"/>
      <c r="V71" s="180">
        <f>IFERROR(VLOOKUP($B71,Tabel1[#All],5,FALSE)*1.03^VALUE(RIGHT(U$69,2)-1),0)*U71</f>
        <v>0</v>
      </c>
      <c r="W71" s="183">
        <f>D71+F71+H71+J71+L71+N71+P71+R71+T71+V71</f>
        <v>0</v>
      </c>
      <c r="X71" s="215"/>
    </row>
    <row r="72" spans="1:24" hidden="1">
      <c r="A72" s="52" t="s">
        <v>33</v>
      </c>
      <c r="B72" s="52"/>
      <c r="C72" s="53"/>
      <c r="D72" s="180">
        <f>IFERROR(VLOOKUP($B72,Tabel1[#All],5,FALSE),0)*C72</f>
        <v>0</v>
      </c>
      <c r="E72" s="53"/>
      <c r="F72" s="180">
        <f>IFERROR(VLOOKUP($B72,Tabel1[#All],5,FALSE)*1.03^VALUE(RIGHT(E$69,1)-1),0)*E72</f>
        <v>0</v>
      </c>
      <c r="G72" s="53"/>
      <c r="H72" s="180">
        <f>IFERROR(VLOOKUP($B72,Tabel1[#All],5,FALSE)*1.03^VALUE(RIGHT(G$69,1)-1),0)*G72</f>
        <v>0</v>
      </c>
      <c r="I72" s="53"/>
      <c r="J72" s="180">
        <f>IFERROR(VLOOKUP($B72,Tabel1[#All],5,FALSE)*1.03^VALUE(RIGHT(I$69,1)-1),0)*I72</f>
        <v>0</v>
      </c>
      <c r="K72" s="53"/>
      <c r="L72" s="180">
        <f>IFERROR(VLOOKUP($B72,Tabel1[#All],5,FALSE)*1.03^VALUE(RIGHT(K$69,1)-1),0)*K72</f>
        <v>0</v>
      </c>
      <c r="M72" s="53"/>
      <c r="N72" s="180">
        <f>IFERROR(VLOOKUP($B72,Tabel1[#All],5,FALSE)*1.03^VALUE(RIGHT(M$69,1)-1),0)*M72</f>
        <v>0</v>
      </c>
      <c r="O72" s="54"/>
      <c r="P72" s="180">
        <f>IFERROR(VLOOKUP($B72,Tabel1[#All],5,FALSE)*1.03^VALUE(RIGHT(O$69,1)-1),0)*O72</f>
        <v>0</v>
      </c>
      <c r="Q72" s="53"/>
      <c r="R72" s="180">
        <f>IFERROR(VLOOKUP($B72,Tabel1[#All],5,FALSE)*1.03^VALUE(RIGHT(Q$69,1)-1),0)*Q72</f>
        <v>0</v>
      </c>
      <c r="S72" s="54"/>
      <c r="T72" s="180">
        <f>IFERROR(VLOOKUP($B72,Tabel1[#All],5,FALSE)*1.03^VALUE(RIGHT(S$69,1)-1),0)*S72</f>
        <v>0</v>
      </c>
      <c r="U72" s="53"/>
      <c r="V72" s="180">
        <f>IFERROR(VLOOKUP($B72,Tabel1[#All],5,FALSE)*1.03^VALUE(RIGHT(U$69,2)-1),0)*U72</f>
        <v>0</v>
      </c>
      <c r="W72" s="183">
        <f>D72+F72+H72+J72+L72+N72+P72+R72+T72+V72</f>
        <v>0</v>
      </c>
      <c r="X72" s="215"/>
    </row>
    <row r="73" spans="1:24" hidden="1">
      <c r="A73" s="52" t="s">
        <v>33</v>
      </c>
      <c r="B73" s="52"/>
      <c r="C73" s="53"/>
      <c r="D73" s="180">
        <f>IFERROR(VLOOKUP($B73,Tabel1[#All],5,FALSE),0)*C73</f>
        <v>0</v>
      </c>
      <c r="E73" s="53"/>
      <c r="F73" s="180">
        <f>IFERROR(VLOOKUP($B73,Tabel1[#All],5,FALSE)*1.03^VALUE(RIGHT(E$69,1)-1),0)*E73</f>
        <v>0</v>
      </c>
      <c r="G73" s="53"/>
      <c r="H73" s="180">
        <f>IFERROR(VLOOKUP($B73,Tabel1[#All],5,FALSE)*1.03^VALUE(RIGHT(G$69,1)-1),0)*G73</f>
        <v>0</v>
      </c>
      <c r="I73" s="53"/>
      <c r="J73" s="180">
        <f>IFERROR(VLOOKUP($B73,Tabel1[#All],5,FALSE)*1.03^VALUE(RIGHT(I$69,1)-1),0)*I73</f>
        <v>0</v>
      </c>
      <c r="K73" s="53"/>
      <c r="L73" s="180">
        <f>IFERROR(VLOOKUP($B73,Tabel1[#All],5,FALSE)*1.03^VALUE(RIGHT(K$69,1)-1),0)*K73</f>
        <v>0</v>
      </c>
      <c r="M73" s="53"/>
      <c r="N73" s="180">
        <f>IFERROR(VLOOKUP($B73,Tabel1[#All],5,FALSE)*1.03^VALUE(RIGHT(M$69,1)-1),0)*M73</f>
        <v>0</v>
      </c>
      <c r="O73" s="54"/>
      <c r="P73" s="180">
        <f>IFERROR(VLOOKUP($B73,Tabel1[#All],5,FALSE)*1.03^VALUE(RIGHT(O$69,1)-1),0)*O73</f>
        <v>0</v>
      </c>
      <c r="Q73" s="53"/>
      <c r="R73" s="180">
        <f>IFERROR(VLOOKUP($B73,Tabel1[#All],5,FALSE)*1.03^VALUE(RIGHT(Q$69,1)-1),0)*Q73</f>
        <v>0</v>
      </c>
      <c r="S73" s="54"/>
      <c r="T73" s="180">
        <f>IFERROR(VLOOKUP($B73,Tabel1[#All],5,FALSE)*1.03^VALUE(RIGHT(S$69,1)-1),0)*S73</f>
        <v>0</v>
      </c>
      <c r="U73" s="53"/>
      <c r="V73" s="180">
        <f>IFERROR(VLOOKUP($B73,Tabel1[#All],5,FALSE)*1.03^VALUE(RIGHT(U$69,2)-1),0)*U73</f>
        <v>0</v>
      </c>
      <c r="W73" s="183">
        <f>D73+F73+H73+J73+L73+N73+P73+R73+T73+V73</f>
        <v>0</v>
      </c>
      <c r="X73" s="215"/>
    </row>
    <row r="74" spans="1:24" hidden="1">
      <c r="A74" s="52" t="s">
        <v>33</v>
      </c>
      <c r="B74" s="52"/>
      <c r="C74" s="53"/>
      <c r="D74" s="180">
        <f>IFERROR(VLOOKUP($B74,Tabel1[#All],5,FALSE),0)*C74</f>
        <v>0</v>
      </c>
      <c r="E74" s="53"/>
      <c r="F74" s="180">
        <f>IFERROR(VLOOKUP($B74,Tabel1[#All],5,FALSE)*1.03^VALUE(RIGHT(E$69,1)-1),0)*E74</f>
        <v>0</v>
      </c>
      <c r="G74" s="53"/>
      <c r="H74" s="180">
        <f>IFERROR(VLOOKUP($B74,Tabel1[#All],5,FALSE)*1.03^VALUE(RIGHT(G$69,1)-1),0)*G74</f>
        <v>0</v>
      </c>
      <c r="I74" s="53"/>
      <c r="J74" s="180">
        <f>IFERROR(VLOOKUP($B74,Tabel1[#All],5,FALSE)*1.03^VALUE(RIGHT(I$69,1)-1),0)*I74</f>
        <v>0</v>
      </c>
      <c r="K74" s="53"/>
      <c r="L74" s="180">
        <f>IFERROR(VLOOKUP($B74,Tabel1[#All],5,FALSE)*1.03^VALUE(RIGHT(K$69,1)-1),0)*K74</f>
        <v>0</v>
      </c>
      <c r="M74" s="53"/>
      <c r="N74" s="180">
        <f>IFERROR(VLOOKUP($B74,Tabel1[#All],5,FALSE)*1.03^VALUE(RIGHT(M$69,1)-1),0)*M74</f>
        <v>0</v>
      </c>
      <c r="O74" s="54"/>
      <c r="P74" s="180">
        <f>IFERROR(VLOOKUP($B74,Tabel1[#All],5,FALSE)*1.03^VALUE(RIGHT(O$69,1)-1),0)*O74</f>
        <v>0</v>
      </c>
      <c r="Q74" s="53"/>
      <c r="R74" s="180">
        <f>IFERROR(VLOOKUP($B74,Tabel1[#All],5,FALSE)*1.03^VALUE(RIGHT(Q$69,1)-1),0)*Q74</f>
        <v>0</v>
      </c>
      <c r="S74" s="54"/>
      <c r="T74" s="180">
        <f>IFERROR(VLOOKUP($B74,Tabel1[#All],5,FALSE)*1.03^VALUE(RIGHT(S$69,1)-1),0)*S74</f>
        <v>0</v>
      </c>
      <c r="U74" s="53"/>
      <c r="V74" s="180">
        <f>IFERROR(VLOOKUP($B74,Tabel1[#All],5,FALSE)*1.03^VALUE(RIGHT(U$69,2)-1),0)*U74</f>
        <v>0</v>
      </c>
      <c r="W74" s="183">
        <f t="shared" ref="W74:W115" si="8">D74+F74+H74+J74+L74+N74+P74+R74+T74+V74</f>
        <v>0</v>
      </c>
      <c r="X74" s="215"/>
    </row>
    <row r="75" spans="1:24" hidden="1">
      <c r="A75" s="52" t="s">
        <v>33</v>
      </c>
      <c r="B75" s="52"/>
      <c r="C75" s="53"/>
      <c r="D75" s="180">
        <f>IFERROR(VLOOKUP($B75,Tabel1[#All],5,FALSE),0)*C75</f>
        <v>0</v>
      </c>
      <c r="E75" s="53"/>
      <c r="F75" s="180">
        <f>IFERROR(VLOOKUP($B75,Tabel1[#All],5,FALSE)*1.03^VALUE(RIGHT(E$69,1)-1),0)*E75</f>
        <v>0</v>
      </c>
      <c r="G75" s="53"/>
      <c r="H75" s="180">
        <f>IFERROR(VLOOKUP($B75,Tabel1[#All],5,FALSE)*1.03^VALUE(RIGHT(G$69,1)-1),0)*G75</f>
        <v>0</v>
      </c>
      <c r="I75" s="53"/>
      <c r="J75" s="180">
        <f>IFERROR(VLOOKUP($B75,Tabel1[#All],5,FALSE)*1.03^VALUE(RIGHT(I$69,1)-1),0)*I75</f>
        <v>0</v>
      </c>
      <c r="K75" s="53"/>
      <c r="L75" s="180">
        <f>IFERROR(VLOOKUP($B75,Tabel1[#All],5,FALSE)*1.03^VALUE(RIGHT(K$69,1)-1),0)*K75</f>
        <v>0</v>
      </c>
      <c r="M75" s="53"/>
      <c r="N75" s="180">
        <f>IFERROR(VLOOKUP($B75,Tabel1[#All],5,FALSE)*1.03^VALUE(RIGHT(M$69,1)-1),0)*M75</f>
        <v>0</v>
      </c>
      <c r="O75" s="54"/>
      <c r="P75" s="180">
        <f>IFERROR(VLOOKUP($B75,Tabel1[#All],5,FALSE)*1.03^VALUE(RIGHT(O$69,1)-1),0)*O75</f>
        <v>0</v>
      </c>
      <c r="Q75" s="53"/>
      <c r="R75" s="180">
        <f>IFERROR(VLOOKUP($B75,Tabel1[#All],5,FALSE)*1.03^VALUE(RIGHT(Q$69,1)-1),0)*Q75</f>
        <v>0</v>
      </c>
      <c r="S75" s="54"/>
      <c r="T75" s="180">
        <f>IFERROR(VLOOKUP($B75,Tabel1[#All],5,FALSE)*1.03^VALUE(RIGHT(S$69,1)-1),0)*S75</f>
        <v>0</v>
      </c>
      <c r="U75" s="53"/>
      <c r="V75" s="180">
        <f>IFERROR(VLOOKUP($B75,Tabel1[#All],5,FALSE)*1.03^VALUE(RIGHT(U$69,2)-1),0)*U75</f>
        <v>0</v>
      </c>
      <c r="W75" s="183">
        <f t="shared" si="8"/>
        <v>0</v>
      </c>
      <c r="X75" s="215"/>
    </row>
    <row r="76" spans="1:24" hidden="1">
      <c r="A76" s="52" t="s">
        <v>33</v>
      </c>
      <c r="B76" s="52"/>
      <c r="C76" s="53"/>
      <c r="D76" s="180">
        <f>IFERROR(VLOOKUP($B76,Tabel1[#All],5,FALSE),0)*C76</f>
        <v>0</v>
      </c>
      <c r="E76" s="53"/>
      <c r="F76" s="180">
        <f>IFERROR(VLOOKUP($B76,Tabel1[#All],5,FALSE)*1.03^VALUE(RIGHT(E$69,1)-1),0)*E76</f>
        <v>0</v>
      </c>
      <c r="G76" s="53"/>
      <c r="H76" s="180">
        <f>IFERROR(VLOOKUP($B76,Tabel1[#All],5,FALSE)*1.03^VALUE(RIGHT(G$69,1)-1),0)*G76</f>
        <v>0</v>
      </c>
      <c r="I76" s="53"/>
      <c r="J76" s="180">
        <f>IFERROR(VLOOKUP($B76,Tabel1[#All],5,FALSE)*1.03^VALUE(RIGHT(I$69,1)-1),0)*I76</f>
        <v>0</v>
      </c>
      <c r="K76" s="53"/>
      <c r="L76" s="180">
        <f>IFERROR(VLOOKUP($B76,Tabel1[#All],5,FALSE)*1.03^VALUE(RIGHT(K$69,1)-1),0)*K76</f>
        <v>0</v>
      </c>
      <c r="M76" s="53"/>
      <c r="N76" s="180">
        <f>IFERROR(VLOOKUP($B76,Tabel1[#All],5,FALSE)*1.03^VALUE(RIGHT(M$69,1)-1),0)*M76</f>
        <v>0</v>
      </c>
      <c r="O76" s="54"/>
      <c r="P76" s="180">
        <f>IFERROR(VLOOKUP($B76,Tabel1[#All],5,FALSE)*1.03^VALUE(RIGHT(O$69,1)-1),0)*O76</f>
        <v>0</v>
      </c>
      <c r="Q76" s="53"/>
      <c r="R76" s="180">
        <f>IFERROR(VLOOKUP($B76,Tabel1[#All],5,FALSE)*1.03^VALUE(RIGHT(Q$69,1)-1),0)*Q76</f>
        <v>0</v>
      </c>
      <c r="S76" s="54"/>
      <c r="T76" s="180">
        <f>IFERROR(VLOOKUP($B76,Tabel1[#All],5,FALSE)*1.03^VALUE(RIGHT(S$69,1)-1),0)*S76</f>
        <v>0</v>
      </c>
      <c r="U76" s="53"/>
      <c r="V76" s="180">
        <f>IFERROR(VLOOKUP($B76,Tabel1[#All],5,FALSE)*1.03^VALUE(RIGHT(U$69,2)-1),0)*U76</f>
        <v>0</v>
      </c>
      <c r="W76" s="183">
        <f t="shared" si="8"/>
        <v>0</v>
      </c>
      <c r="X76" s="215"/>
    </row>
    <row r="77" spans="1:24" hidden="1">
      <c r="A77" s="52" t="s">
        <v>33</v>
      </c>
      <c r="B77" s="52"/>
      <c r="C77" s="53"/>
      <c r="D77" s="180">
        <f>IFERROR(VLOOKUP($B77,Tabel1[#All],5,FALSE),0)*C77</f>
        <v>0</v>
      </c>
      <c r="E77" s="53"/>
      <c r="F77" s="180">
        <f>IFERROR(VLOOKUP($B77,Tabel1[#All],5,FALSE)*1.03^VALUE(RIGHT(E$69,1)-1),0)*E77</f>
        <v>0</v>
      </c>
      <c r="G77" s="53"/>
      <c r="H77" s="180">
        <f>IFERROR(VLOOKUP($B77,Tabel1[#All],5,FALSE)*1.03^VALUE(RIGHT(G$69,1)-1),0)*G77</f>
        <v>0</v>
      </c>
      <c r="I77" s="53"/>
      <c r="J77" s="180">
        <f>IFERROR(VLOOKUP($B77,Tabel1[#All],5,FALSE)*1.03^VALUE(RIGHT(I$69,1)-1),0)*I77</f>
        <v>0</v>
      </c>
      <c r="K77" s="53"/>
      <c r="L77" s="180">
        <f>IFERROR(VLOOKUP($B77,Tabel1[#All],5,FALSE)*1.03^VALUE(RIGHT(K$69,1)-1),0)*K77</f>
        <v>0</v>
      </c>
      <c r="M77" s="53"/>
      <c r="N77" s="180">
        <f>IFERROR(VLOOKUP($B77,Tabel1[#All],5,FALSE)*1.03^VALUE(RIGHT(M$69,1)-1),0)*M77</f>
        <v>0</v>
      </c>
      <c r="O77" s="54"/>
      <c r="P77" s="180">
        <f>IFERROR(VLOOKUP($B77,Tabel1[#All],5,FALSE)*1.03^VALUE(RIGHT(O$69,1)-1),0)*O77</f>
        <v>0</v>
      </c>
      <c r="Q77" s="53"/>
      <c r="R77" s="180">
        <f>IFERROR(VLOOKUP($B77,Tabel1[#All],5,FALSE)*1.03^VALUE(RIGHT(Q$69,1)-1),0)*Q77</f>
        <v>0</v>
      </c>
      <c r="S77" s="54"/>
      <c r="T77" s="180">
        <f>IFERROR(VLOOKUP($B77,Tabel1[#All],5,FALSE)*1.03^VALUE(RIGHT(S$69,1)-1),0)*S77</f>
        <v>0</v>
      </c>
      <c r="U77" s="53"/>
      <c r="V77" s="180">
        <f>IFERROR(VLOOKUP($B77,Tabel1[#All],5,FALSE)*1.03^VALUE(RIGHT(U$69,2)-1),0)*U77</f>
        <v>0</v>
      </c>
      <c r="W77" s="183">
        <f t="shared" si="8"/>
        <v>0</v>
      </c>
      <c r="X77" s="215"/>
    </row>
    <row r="78" spans="1:24" hidden="1">
      <c r="A78" s="52" t="s">
        <v>33</v>
      </c>
      <c r="B78" s="52"/>
      <c r="C78" s="53"/>
      <c r="D78" s="180">
        <f>IFERROR(VLOOKUP($B78,Tabel1[#All],5,FALSE),0)*C78</f>
        <v>0</v>
      </c>
      <c r="E78" s="53"/>
      <c r="F78" s="180">
        <f>IFERROR(VLOOKUP($B78,Tabel1[#All],5,FALSE)*1.03^VALUE(RIGHT(E$69,1)-1),0)*E78</f>
        <v>0</v>
      </c>
      <c r="G78" s="53"/>
      <c r="H78" s="180">
        <f>IFERROR(VLOOKUP($B78,Tabel1[#All],5,FALSE)*1.03^VALUE(RIGHT(G$69,1)-1),0)*G78</f>
        <v>0</v>
      </c>
      <c r="I78" s="53"/>
      <c r="J78" s="180">
        <f>IFERROR(VLOOKUP($B78,Tabel1[#All],5,FALSE)*1.03^VALUE(RIGHT(I$69,1)-1),0)*I78</f>
        <v>0</v>
      </c>
      <c r="K78" s="53"/>
      <c r="L78" s="180">
        <f>IFERROR(VLOOKUP($B78,Tabel1[#All],5,FALSE)*1.03^VALUE(RIGHT(K$69,1)-1),0)*K78</f>
        <v>0</v>
      </c>
      <c r="M78" s="53"/>
      <c r="N78" s="180">
        <f>IFERROR(VLOOKUP($B78,Tabel1[#All],5,FALSE)*1.03^VALUE(RIGHT(M$69,1)-1),0)*M78</f>
        <v>0</v>
      </c>
      <c r="O78" s="54"/>
      <c r="P78" s="180">
        <f>IFERROR(VLOOKUP($B78,Tabel1[#All],5,FALSE)*1.03^VALUE(RIGHT(O$69,1)-1),0)*O78</f>
        <v>0</v>
      </c>
      <c r="Q78" s="53"/>
      <c r="R78" s="180">
        <f>IFERROR(VLOOKUP($B78,Tabel1[#All],5,FALSE)*1.03^VALUE(RIGHT(Q$69,1)-1),0)*Q78</f>
        <v>0</v>
      </c>
      <c r="S78" s="54"/>
      <c r="T78" s="180">
        <f>IFERROR(VLOOKUP($B78,Tabel1[#All],5,FALSE)*1.03^VALUE(RIGHT(S$69,1)-1),0)*S78</f>
        <v>0</v>
      </c>
      <c r="U78" s="53"/>
      <c r="V78" s="180">
        <f>IFERROR(VLOOKUP($B78,Tabel1[#All],5,FALSE)*1.03^VALUE(RIGHT(U$69,2)-1),0)*U78</f>
        <v>0</v>
      </c>
      <c r="W78" s="183">
        <f t="shared" si="8"/>
        <v>0</v>
      </c>
      <c r="X78" s="215"/>
    </row>
    <row r="79" spans="1:24" hidden="1">
      <c r="A79" s="52" t="s">
        <v>33</v>
      </c>
      <c r="B79" s="32"/>
      <c r="C79" s="53"/>
      <c r="D79" s="180">
        <f>IFERROR(VLOOKUP($B79,Tabel1[#All],5,FALSE),0)*C79</f>
        <v>0</v>
      </c>
      <c r="E79" s="53"/>
      <c r="F79" s="180">
        <f>IFERROR(VLOOKUP($B79,Tabel1[#All],5,FALSE)*1.03^VALUE(RIGHT(E$69,1)-1),0)*E79</f>
        <v>0</v>
      </c>
      <c r="G79" s="53"/>
      <c r="H79" s="180">
        <f>IFERROR(VLOOKUP($B79,Tabel1[#All],5,FALSE)*1.03^VALUE(RIGHT(G$69,1)-1),0)*G79</f>
        <v>0</v>
      </c>
      <c r="I79" s="53"/>
      <c r="J79" s="180">
        <f>IFERROR(VLOOKUP($B79,Tabel1[#All],5,FALSE)*1.03^VALUE(RIGHT(I$69,1)-1),0)*I79</f>
        <v>0</v>
      </c>
      <c r="K79" s="53"/>
      <c r="L79" s="180">
        <f>IFERROR(VLOOKUP($B79,Tabel1[#All],5,FALSE)*1.03^VALUE(RIGHT(K$69,1)-1),0)*K79</f>
        <v>0</v>
      </c>
      <c r="M79" s="53"/>
      <c r="N79" s="180">
        <f>IFERROR(VLOOKUP($B79,Tabel1[#All],5,FALSE)*1.03^VALUE(RIGHT(M$69,1)-1),0)*M79</f>
        <v>0</v>
      </c>
      <c r="O79" s="54"/>
      <c r="P79" s="180">
        <f>IFERROR(VLOOKUP($B79,Tabel1[#All],5,FALSE)*1.03^VALUE(RIGHT(O$69,1)-1),0)*O79</f>
        <v>0</v>
      </c>
      <c r="Q79" s="53"/>
      <c r="R79" s="180">
        <f>IFERROR(VLOOKUP($B79,Tabel1[#All],5,FALSE)*1.03^VALUE(RIGHT(Q$69,1)-1),0)*Q79</f>
        <v>0</v>
      </c>
      <c r="S79" s="54"/>
      <c r="T79" s="180">
        <f>IFERROR(VLOOKUP($B79,Tabel1[#All],5,FALSE)*1.03^VALUE(RIGHT(S$69,1)-1),0)*S79</f>
        <v>0</v>
      </c>
      <c r="U79" s="53"/>
      <c r="V79" s="180">
        <f>IFERROR(VLOOKUP($B79,Tabel1[#All],5,FALSE)*1.03^VALUE(RIGHT(U$69,2)-1),0)*U79</f>
        <v>0</v>
      </c>
      <c r="W79" s="183">
        <f t="shared" si="8"/>
        <v>0</v>
      </c>
      <c r="X79" s="215"/>
    </row>
    <row r="80" spans="1:24" hidden="1">
      <c r="A80" s="52" t="s">
        <v>33</v>
      </c>
      <c r="B80" s="32"/>
      <c r="C80" s="53"/>
      <c r="D80" s="180">
        <f>IFERROR(VLOOKUP($B80,Tabel1[#All],5,FALSE),0)*C80</f>
        <v>0</v>
      </c>
      <c r="E80" s="53"/>
      <c r="F80" s="180">
        <f>IFERROR(VLOOKUP($B80,Tabel1[#All],5,FALSE)*1.03^VALUE(RIGHT(E$69,1)-1),0)*E80</f>
        <v>0</v>
      </c>
      <c r="G80" s="53"/>
      <c r="H80" s="180">
        <f>IFERROR(VLOOKUP($B80,Tabel1[#All],5,FALSE)*1.03^VALUE(RIGHT(G$69,1)-1),0)*G80</f>
        <v>0</v>
      </c>
      <c r="I80" s="53"/>
      <c r="J80" s="180">
        <f>IFERROR(VLOOKUP($B80,Tabel1[#All],5,FALSE)*1.03^VALUE(RIGHT(I$69,1)-1),0)*I80</f>
        <v>0</v>
      </c>
      <c r="K80" s="53"/>
      <c r="L80" s="180">
        <f>IFERROR(VLOOKUP($B80,Tabel1[#All],5,FALSE)*1.03^VALUE(RIGHT(K$69,1)-1),0)*K80</f>
        <v>0</v>
      </c>
      <c r="M80" s="53"/>
      <c r="N80" s="180">
        <f>IFERROR(VLOOKUP($B80,Tabel1[#All],5,FALSE)*1.03^VALUE(RIGHT(M$69,1)-1),0)*M80</f>
        <v>0</v>
      </c>
      <c r="O80" s="54"/>
      <c r="P80" s="180">
        <f>IFERROR(VLOOKUP($B80,Tabel1[#All],5,FALSE)*1.03^VALUE(RIGHT(O$69,1)-1),0)*O80</f>
        <v>0</v>
      </c>
      <c r="Q80" s="53"/>
      <c r="R80" s="180">
        <f>IFERROR(VLOOKUP($B80,Tabel1[#All],5,FALSE)*1.03^VALUE(RIGHT(Q$69,1)-1),0)*Q80</f>
        <v>0</v>
      </c>
      <c r="S80" s="54"/>
      <c r="T80" s="180">
        <f>IFERROR(VLOOKUP($B80,Tabel1[#All],5,FALSE)*1.03^VALUE(RIGHT(S$69,1)-1),0)*S80</f>
        <v>0</v>
      </c>
      <c r="U80" s="53"/>
      <c r="V80" s="180">
        <f>IFERROR(VLOOKUP($B80,Tabel1[#All],5,FALSE)*1.03^VALUE(RIGHT(U$69,2)-1),0)*U80</f>
        <v>0</v>
      </c>
      <c r="W80" s="183">
        <f t="shared" si="8"/>
        <v>0</v>
      </c>
      <c r="X80" s="215"/>
    </row>
    <row r="81" spans="1:24" hidden="1">
      <c r="A81" s="52" t="s">
        <v>33</v>
      </c>
      <c r="B81" s="32"/>
      <c r="C81" s="53"/>
      <c r="D81" s="180">
        <f>IFERROR(VLOOKUP($B81,Tabel1[#All],5,FALSE),0)*C81</f>
        <v>0</v>
      </c>
      <c r="E81" s="53"/>
      <c r="F81" s="180">
        <f>IFERROR(VLOOKUP($B81,Tabel1[#All],5,FALSE)*1.03^VALUE(RIGHT(E$69,1)-1),0)*E81</f>
        <v>0</v>
      </c>
      <c r="G81" s="53"/>
      <c r="H81" s="180">
        <f>IFERROR(VLOOKUP($B81,Tabel1[#All],5,FALSE)*1.03^VALUE(RIGHT(G$69,1)-1),0)*G81</f>
        <v>0</v>
      </c>
      <c r="I81" s="53"/>
      <c r="J81" s="180">
        <f>IFERROR(VLOOKUP($B81,Tabel1[#All],5,FALSE)*1.03^VALUE(RIGHT(I$69,1)-1),0)*I81</f>
        <v>0</v>
      </c>
      <c r="K81" s="53"/>
      <c r="L81" s="180">
        <f>IFERROR(VLOOKUP($B81,Tabel1[#All],5,FALSE)*1.03^VALUE(RIGHT(K$69,1)-1),0)*K81</f>
        <v>0</v>
      </c>
      <c r="M81" s="53"/>
      <c r="N81" s="180">
        <f>IFERROR(VLOOKUP($B81,Tabel1[#All],5,FALSE)*1.03^VALUE(RIGHT(M$69,1)-1),0)*M81</f>
        <v>0</v>
      </c>
      <c r="O81" s="54"/>
      <c r="P81" s="180">
        <f>IFERROR(VLOOKUP($B81,Tabel1[#All],5,FALSE)*1.03^VALUE(RIGHT(O$69,1)-1),0)*O81</f>
        <v>0</v>
      </c>
      <c r="Q81" s="53"/>
      <c r="R81" s="180">
        <f>IFERROR(VLOOKUP($B81,Tabel1[#All],5,FALSE)*1.03^VALUE(RIGHT(Q$69,1)-1),0)*Q81</f>
        <v>0</v>
      </c>
      <c r="S81" s="54"/>
      <c r="T81" s="180">
        <f>IFERROR(VLOOKUP($B81,Tabel1[#All],5,FALSE)*1.03^VALUE(RIGHT(S$69,1)-1),0)*S81</f>
        <v>0</v>
      </c>
      <c r="U81" s="53"/>
      <c r="V81" s="180">
        <f>IFERROR(VLOOKUP($B81,Tabel1[#All],5,FALSE)*1.03^VALUE(RIGHT(U$69,2)-1),0)*U81</f>
        <v>0</v>
      </c>
      <c r="W81" s="183">
        <f t="shared" si="8"/>
        <v>0</v>
      </c>
      <c r="X81" s="215"/>
    </row>
    <row r="82" spans="1:24" hidden="1">
      <c r="A82" s="52" t="s">
        <v>33</v>
      </c>
      <c r="B82" s="32"/>
      <c r="C82" s="53"/>
      <c r="D82" s="180">
        <f>IFERROR(VLOOKUP($B82,Tabel1[#All],5,FALSE),0)*C82</f>
        <v>0</v>
      </c>
      <c r="E82" s="53"/>
      <c r="F82" s="180">
        <f>IFERROR(VLOOKUP($B82,Tabel1[#All],5,FALSE)*1.03^VALUE(RIGHT(E$69,1)-1),0)*E82</f>
        <v>0</v>
      </c>
      <c r="G82" s="53"/>
      <c r="H82" s="180">
        <f>IFERROR(VLOOKUP($B82,Tabel1[#All],5,FALSE)*1.03^VALUE(RIGHT(G$69,1)-1),0)*G82</f>
        <v>0</v>
      </c>
      <c r="I82" s="53"/>
      <c r="J82" s="180">
        <f>IFERROR(VLOOKUP($B82,Tabel1[#All],5,FALSE)*1.03^VALUE(RIGHT(I$69,1)-1),0)*I82</f>
        <v>0</v>
      </c>
      <c r="K82" s="53"/>
      <c r="L82" s="180">
        <f>IFERROR(VLOOKUP($B82,Tabel1[#All],5,FALSE)*1.03^VALUE(RIGHT(K$69,1)-1),0)*K82</f>
        <v>0</v>
      </c>
      <c r="M82" s="53"/>
      <c r="N82" s="180">
        <f>IFERROR(VLOOKUP($B82,Tabel1[#All],5,FALSE)*1.03^VALUE(RIGHT(M$69,1)-1),0)*M82</f>
        <v>0</v>
      </c>
      <c r="O82" s="54"/>
      <c r="P82" s="180">
        <f>IFERROR(VLOOKUP($B82,Tabel1[#All],5,FALSE)*1.03^VALUE(RIGHT(O$69,1)-1),0)*O82</f>
        <v>0</v>
      </c>
      <c r="Q82" s="53"/>
      <c r="R82" s="180">
        <f>IFERROR(VLOOKUP($B82,Tabel1[#All],5,FALSE)*1.03^VALUE(RIGHT(Q$69,1)-1),0)*Q82</f>
        <v>0</v>
      </c>
      <c r="S82" s="54"/>
      <c r="T82" s="180">
        <f>IFERROR(VLOOKUP($B82,Tabel1[#All],5,FALSE)*1.03^VALUE(RIGHT(S$69,1)-1),0)*S82</f>
        <v>0</v>
      </c>
      <c r="U82" s="53"/>
      <c r="V82" s="180">
        <f>IFERROR(VLOOKUP($B82,Tabel1[#All],5,FALSE)*1.03^VALUE(RIGHT(U$69,2)-1),0)*U82</f>
        <v>0</v>
      </c>
      <c r="W82" s="183">
        <f t="shared" si="8"/>
        <v>0</v>
      </c>
      <c r="X82" s="215"/>
    </row>
    <row r="83" spans="1:24" hidden="1">
      <c r="A83" s="52" t="s">
        <v>33</v>
      </c>
      <c r="B83" s="32"/>
      <c r="C83" s="53"/>
      <c r="D83" s="180">
        <f>IFERROR(VLOOKUP($B83,Tabel1[#All],5,FALSE),0)*C83</f>
        <v>0</v>
      </c>
      <c r="E83" s="53"/>
      <c r="F83" s="180">
        <f>IFERROR(VLOOKUP($B83,Tabel1[#All],5,FALSE)*1.03^VALUE(RIGHT(E$69,1)-1),0)*E83</f>
        <v>0</v>
      </c>
      <c r="G83" s="53"/>
      <c r="H83" s="180">
        <f>IFERROR(VLOOKUP($B83,Tabel1[#All],5,FALSE)*1.03^VALUE(RIGHT(G$69,1)-1),0)*G83</f>
        <v>0</v>
      </c>
      <c r="I83" s="53"/>
      <c r="J83" s="180">
        <f>IFERROR(VLOOKUP($B83,Tabel1[#All],5,FALSE)*1.03^VALUE(RIGHT(I$69,1)-1),0)*I83</f>
        <v>0</v>
      </c>
      <c r="K83" s="53"/>
      <c r="L83" s="180">
        <f>IFERROR(VLOOKUP($B83,Tabel1[#All],5,FALSE)*1.03^VALUE(RIGHT(K$69,1)-1),0)*K83</f>
        <v>0</v>
      </c>
      <c r="M83" s="53"/>
      <c r="N83" s="180">
        <f>IFERROR(VLOOKUP($B83,Tabel1[#All],5,FALSE)*1.03^VALUE(RIGHT(M$69,1)-1),0)*M83</f>
        <v>0</v>
      </c>
      <c r="O83" s="54"/>
      <c r="P83" s="180">
        <f>IFERROR(VLOOKUP($B83,Tabel1[#All],5,FALSE)*1.03^VALUE(RIGHT(O$69,1)-1),0)*O83</f>
        <v>0</v>
      </c>
      <c r="Q83" s="53"/>
      <c r="R83" s="180">
        <f>IFERROR(VLOOKUP($B83,Tabel1[#All],5,FALSE)*1.03^VALUE(RIGHT(Q$69,1)-1),0)*Q83</f>
        <v>0</v>
      </c>
      <c r="S83" s="54"/>
      <c r="T83" s="180">
        <f>IFERROR(VLOOKUP($B83,Tabel1[#All],5,FALSE)*1.03^VALUE(RIGHT(S$69,1)-1),0)*S83</f>
        <v>0</v>
      </c>
      <c r="U83" s="53"/>
      <c r="V83" s="180">
        <f>IFERROR(VLOOKUP($B83,Tabel1[#All],5,FALSE)*1.03^VALUE(RIGHT(U$69,2)-1),0)*U83</f>
        <v>0</v>
      </c>
      <c r="W83" s="183">
        <f t="shared" si="8"/>
        <v>0</v>
      </c>
      <c r="X83" s="215"/>
    </row>
    <row r="84" spans="1:24" hidden="1">
      <c r="A84" s="52" t="s">
        <v>33</v>
      </c>
      <c r="B84" s="32"/>
      <c r="C84" s="53"/>
      <c r="D84" s="180">
        <f>IFERROR(VLOOKUP($B84,Tabel1[#All],5,FALSE),0)*C84</f>
        <v>0</v>
      </c>
      <c r="E84" s="53"/>
      <c r="F84" s="180">
        <f>IFERROR(VLOOKUP($B84,Tabel1[#All],5,FALSE)*1.03^VALUE(RIGHT(E$69,1)-1),0)*E84</f>
        <v>0</v>
      </c>
      <c r="G84" s="53"/>
      <c r="H84" s="180">
        <f>IFERROR(VLOOKUP($B84,Tabel1[#All],5,FALSE)*1.03^VALUE(RIGHT(G$69,1)-1),0)*G84</f>
        <v>0</v>
      </c>
      <c r="I84" s="53"/>
      <c r="J84" s="180">
        <f>IFERROR(VLOOKUP($B84,Tabel1[#All],5,FALSE)*1.03^VALUE(RIGHT(I$69,1)-1),0)*I84</f>
        <v>0</v>
      </c>
      <c r="K84" s="53"/>
      <c r="L84" s="180">
        <f>IFERROR(VLOOKUP($B84,Tabel1[#All],5,FALSE)*1.03^VALUE(RIGHT(K$69,1)-1),0)*K84</f>
        <v>0</v>
      </c>
      <c r="M84" s="53"/>
      <c r="N84" s="180">
        <f>IFERROR(VLOOKUP($B84,Tabel1[#All],5,FALSE)*1.03^VALUE(RIGHT(M$69,1)-1),0)*M84</f>
        <v>0</v>
      </c>
      <c r="O84" s="54"/>
      <c r="P84" s="180">
        <f>IFERROR(VLOOKUP($B84,Tabel1[#All],5,FALSE)*1.03^VALUE(RIGHT(O$69,1)-1),0)*O84</f>
        <v>0</v>
      </c>
      <c r="Q84" s="53"/>
      <c r="R84" s="180">
        <f>IFERROR(VLOOKUP($B84,Tabel1[#All],5,FALSE)*1.03^VALUE(RIGHT(Q$69,1)-1),0)*Q84</f>
        <v>0</v>
      </c>
      <c r="S84" s="54"/>
      <c r="T84" s="180">
        <f>IFERROR(VLOOKUP($B84,Tabel1[#All],5,FALSE)*1.03^VALUE(RIGHT(S$69,1)-1),0)*S84</f>
        <v>0</v>
      </c>
      <c r="U84" s="53"/>
      <c r="V84" s="180">
        <f>IFERROR(VLOOKUP($B84,Tabel1[#All],5,FALSE)*1.03^VALUE(RIGHT(U$69,2)-1),0)*U84</f>
        <v>0</v>
      </c>
      <c r="W84" s="183">
        <f t="shared" si="8"/>
        <v>0</v>
      </c>
      <c r="X84" s="215"/>
    </row>
    <row r="85" spans="1:24" hidden="1">
      <c r="A85" s="52" t="s">
        <v>33</v>
      </c>
      <c r="B85" s="32"/>
      <c r="C85" s="53"/>
      <c r="D85" s="180">
        <f>IFERROR(VLOOKUP($B85,Tabel1[#All],5,FALSE),0)*C85</f>
        <v>0</v>
      </c>
      <c r="E85" s="53"/>
      <c r="F85" s="180">
        <f>IFERROR(VLOOKUP($B85,Tabel1[#All],5,FALSE)*1.03^VALUE(RIGHT(E$69,1)-1),0)*E85</f>
        <v>0</v>
      </c>
      <c r="G85" s="53"/>
      <c r="H85" s="180">
        <f>IFERROR(VLOOKUP($B85,Tabel1[#All],5,FALSE)*1.03^VALUE(RIGHT(G$69,1)-1),0)*G85</f>
        <v>0</v>
      </c>
      <c r="I85" s="53"/>
      <c r="J85" s="180">
        <f>IFERROR(VLOOKUP($B85,Tabel1[#All],5,FALSE)*1.03^VALUE(RIGHT(I$69,1)-1),0)*I85</f>
        <v>0</v>
      </c>
      <c r="K85" s="53"/>
      <c r="L85" s="180">
        <f>IFERROR(VLOOKUP($B85,Tabel1[#All],5,FALSE)*1.03^VALUE(RIGHT(K$69,1)-1),0)*K85</f>
        <v>0</v>
      </c>
      <c r="M85" s="53"/>
      <c r="N85" s="180">
        <f>IFERROR(VLOOKUP($B85,Tabel1[#All],5,FALSE)*1.03^VALUE(RIGHT(M$69,1)-1),0)*M85</f>
        <v>0</v>
      </c>
      <c r="O85" s="54"/>
      <c r="P85" s="180">
        <f>IFERROR(VLOOKUP($B85,Tabel1[#All],5,FALSE)*1.03^VALUE(RIGHT(O$69,1)-1),0)*O85</f>
        <v>0</v>
      </c>
      <c r="Q85" s="53"/>
      <c r="R85" s="180">
        <f>IFERROR(VLOOKUP($B85,Tabel1[#All],5,FALSE)*1.03^VALUE(RIGHT(Q$69,1)-1),0)*Q85</f>
        <v>0</v>
      </c>
      <c r="S85" s="54"/>
      <c r="T85" s="180">
        <f>IFERROR(VLOOKUP($B85,Tabel1[#All],5,FALSE)*1.03^VALUE(RIGHT(S$69,1)-1),0)*S85</f>
        <v>0</v>
      </c>
      <c r="U85" s="53"/>
      <c r="V85" s="180">
        <f>IFERROR(VLOOKUP($B85,Tabel1[#All],5,FALSE)*1.03^VALUE(RIGHT(U$69,2)-1),0)*U85</f>
        <v>0</v>
      </c>
      <c r="W85" s="183">
        <f t="shared" si="8"/>
        <v>0</v>
      </c>
      <c r="X85" s="215"/>
    </row>
    <row r="86" spans="1:24" ht="12.75" hidden="1" thickBot="1">
      <c r="A86" s="52" t="s">
        <v>33</v>
      </c>
      <c r="B86" s="32"/>
      <c r="C86" s="53"/>
      <c r="D86" s="180">
        <f>IFERROR(VLOOKUP($B86,Tabel1[#All],5,FALSE),0)*C86</f>
        <v>0</v>
      </c>
      <c r="E86" s="53"/>
      <c r="F86" s="180">
        <f>IFERROR(VLOOKUP($B86,Tabel1[#All],5,FALSE)*1.03^VALUE(RIGHT(E$69,1)-1),0)*E86</f>
        <v>0</v>
      </c>
      <c r="G86" s="53"/>
      <c r="H86" s="180">
        <f>IFERROR(VLOOKUP($B86,Tabel1[#All],5,FALSE)*1.03^VALUE(RIGHT(G$69,1)-1),0)*G86</f>
        <v>0</v>
      </c>
      <c r="I86" s="53"/>
      <c r="J86" s="180">
        <f>IFERROR(VLOOKUP($B86,Tabel1[#All],5,FALSE)*1.03^VALUE(RIGHT(I$69,1)-1),0)*I86</f>
        <v>0</v>
      </c>
      <c r="K86" s="53"/>
      <c r="L86" s="180">
        <f>IFERROR(VLOOKUP($B86,Tabel1[#All],5,FALSE)*1.03^VALUE(RIGHT(K$69,1)-1),0)*K86</f>
        <v>0</v>
      </c>
      <c r="M86" s="53"/>
      <c r="N86" s="180">
        <f>IFERROR(VLOOKUP($B86,Tabel1[#All],5,FALSE)*1.03^VALUE(RIGHT(M$69,1)-1),0)*M86</f>
        <v>0</v>
      </c>
      <c r="O86" s="54"/>
      <c r="P86" s="180">
        <f>IFERROR(VLOOKUP($B86,Tabel1[#All],5,FALSE)*1.03^VALUE(RIGHT(O$69,1)-1),0)*O86</f>
        <v>0</v>
      </c>
      <c r="Q86" s="53"/>
      <c r="R86" s="180">
        <f>IFERROR(VLOOKUP($B86,Tabel1[#All],5,FALSE)*1.03^VALUE(RIGHT(Q$69,1)-1),0)*Q86</f>
        <v>0</v>
      </c>
      <c r="S86" s="54"/>
      <c r="T86" s="180">
        <f>IFERROR(VLOOKUP($B86,Tabel1[#All],5,FALSE)*1.03^VALUE(RIGHT(S$69,1)-1),0)*S86</f>
        <v>0</v>
      </c>
      <c r="U86" s="53"/>
      <c r="V86" s="180">
        <f>IFERROR(VLOOKUP($B86,Tabel1[#All],5,FALSE)*1.03^VALUE(RIGHT(U$69,2)-1),0)*U86</f>
        <v>0</v>
      </c>
      <c r="W86" s="183">
        <f t="shared" si="8"/>
        <v>0</v>
      </c>
      <c r="X86" s="215"/>
    </row>
    <row r="87" spans="1:24" hidden="1" outlineLevel="1">
      <c r="A87" s="52" t="s">
        <v>33</v>
      </c>
      <c r="B87" s="32"/>
      <c r="C87" s="53"/>
      <c r="D87" s="180">
        <f>IFERROR(VLOOKUP($B87,Tabel1[#All],5,FALSE),0)*C87</f>
        <v>0</v>
      </c>
      <c r="E87" s="53"/>
      <c r="F87" s="180">
        <f>IFERROR(VLOOKUP($B87,Tabel1[#All],5,FALSE)*1.03^VALUE(RIGHT(E$69,1)-1),0)*E87</f>
        <v>0</v>
      </c>
      <c r="G87" s="53"/>
      <c r="H87" s="180">
        <f>IFERROR(VLOOKUP($B87,Tabel1[#All],5,FALSE)*1.03^VALUE(RIGHT(G$69,1)-1),0)*G87</f>
        <v>0</v>
      </c>
      <c r="I87" s="53"/>
      <c r="J87" s="180">
        <f>IFERROR(VLOOKUP($B87,Tabel1[#All],5,FALSE)*1.03^VALUE(RIGHT(I$69,1)-1),0)*I87</f>
        <v>0</v>
      </c>
      <c r="K87" s="53"/>
      <c r="L87" s="180">
        <f>IFERROR(VLOOKUP($B87,Tabel1[#All],5,FALSE)*1.03^VALUE(RIGHT(K$69,1)-1),0)*K87</f>
        <v>0</v>
      </c>
      <c r="M87" s="53"/>
      <c r="N87" s="180">
        <f>IFERROR(VLOOKUP($B87,Tabel1[#All],5,FALSE)*1.03^VALUE(RIGHT(M$69,1)-1),0)*M87</f>
        <v>0</v>
      </c>
      <c r="O87" s="54"/>
      <c r="P87" s="180">
        <f>IFERROR(VLOOKUP($B87,Tabel1[#All],5,FALSE)*1.03^VALUE(RIGHT(O$69,1)-1),0)*O87</f>
        <v>0</v>
      </c>
      <c r="Q87" s="53"/>
      <c r="R87" s="180">
        <f>IFERROR(VLOOKUP($B87,Tabel1[#All],5,FALSE)*1.03^VALUE(RIGHT(Q$69,1)-1),0)*Q87</f>
        <v>0</v>
      </c>
      <c r="S87" s="54"/>
      <c r="T87" s="180">
        <f>IFERROR(VLOOKUP($B87,Tabel1[#All],5,FALSE)*1.03^VALUE(RIGHT(S$69,1)-1),0)*S87</f>
        <v>0</v>
      </c>
      <c r="U87" s="53"/>
      <c r="V87" s="180">
        <f>IFERROR(VLOOKUP($B87,Tabel1[#All],5,FALSE)*1.03^VALUE(RIGHT(U$69,2)-1),0)*U87</f>
        <v>0</v>
      </c>
      <c r="W87" s="183">
        <f t="shared" si="8"/>
        <v>0</v>
      </c>
      <c r="X87" s="215"/>
    </row>
    <row r="88" spans="1:24" hidden="1" outlineLevel="1">
      <c r="A88" s="52" t="s">
        <v>33</v>
      </c>
      <c r="B88" s="32"/>
      <c r="C88" s="53"/>
      <c r="D88" s="180">
        <f>IFERROR(VLOOKUP($B88,Tabel1[#All],5,FALSE),0)*C88</f>
        <v>0</v>
      </c>
      <c r="E88" s="53"/>
      <c r="F88" s="180">
        <f>IFERROR(VLOOKUP($B88,Tabel1[#All],5,FALSE)*1.03^VALUE(RIGHT(E$69,1)-1),0)*E88</f>
        <v>0</v>
      </c>
      <c r="G88" s="53"/>
      <c r="H88" s="180">
        <f>IFERROR(VLOOKUP($B88,Tabel1[#All],5,FALSE)*1.03^VALUE(RIGHT(G$69,1)-1),0)*G88</f>
        <v>0</v>
      </c>
      <c r="I88" s="53"/>
      <c r="J88" s="180">
        <f>IFERROR(VLOOKUP($B88,Tabel1[#All],5,FALSE)*1.03^VALUE(RIGHT(I$69,1)-1),0)*I88</f>
        <v>0</v>
      </c>
      <c r="K88" s="53"/>
      <c r="L88" s="180">
        <f>IFERROR(VLOOKUP($B88,Tabel1[#All],5,FALSE)*1.03^VALUE(RIGHT(K$69,1)-1),0)*K88</f>
        <v>0</v>
      </c>
      <c r="M88" s="53"/>
      <c r="N88" s="180">
        <f>IFERROR(VLOOKUP($B88,Tabel1[#All],5,FALSE)*1.03^VALUE(RIGHT(M$69,1)-1),0)*M88</f>
        <v>0</v>
      </c>
      <c r="O88" s="54"/>
      <c r="P88" s="180">
        <f>IFERROR(VLOOKUP($B88,Tabel1[#All],5,FALSE)*1.03^VALUE(RIGHT(O$69,1)-1),0)*O88</f>
        <v>0</v>
      </c>
      <c r="Q88" s="53"/>
      <c r="R88" s="180">
        <f>IFERROR(VLOOKUP($B88,Tabel1[#All],5,FALSE)*1.03^VALUE(RIGHT(Q$69,1)-1),0)*Q88</f>
        <v>0</v>
      </c>
      <c r="S88" s="54"/>
      <c r="T88" s="180">
        <f>IFERROR(VLOOKUP($B88,Tabel1[#All],5,FALSE)*1.03^VALUE(RIGHT(S$69,1)-1),0)*S88</f>
        <v>0</v>
      </c>
      <c r="U88" s="53"/>
      <c r="V88" s="180">
        <f>IFERROR(VLOOKUP($B88,Tabel1[#All],5,FALSE)*1.03^VALUE(RIGHT(U$69,2)-1),0)*U88</f>
        <v>0</v>
      </c>
      <c r="W88" s="183">
        <f t="shared" si="8"/>
        <v>0</v>
      </c>
      <c r="X88" s="215"/>
    </row>
    <row r="89" spans="1:24" hidden="1" outlineLevel="1">
      <c r="A89" s="52" t="s">
        <v>33</v>
      </c>
      <c r="B89" s="32"/>
      <c r="C89" s="53"/>
      <c r="D89" s="180">
        <f>IFERROR(VLOOKUP($B89,Tabel1[#All],5,FALSE),0)*C89</f>
        <v>0</v>
      </c>
      <c r="E89" s="53"/>
      <c r="F89" s="180">
        <f>IFERROR(VLOOKUP($B89,Tabel1[#All],5,FALSE)*1.03^VALUE(RIGHT(E$69,1)-1),0)*E89</f>
        <v>0</v>
      </c>
      <c r="G89" s="53"/>
      <c r="H89" s="180">
        <f>IFERROR(VLOOKUP($B89,Tabel1[#All],5,FALSE)*1.03^VALUE(RIGHT(G$69,1)-1),0)*G89</f>
        <v>0</v>
      </c>
      <c r="I89" s="53"/>
      <c r="J89" s="180">
        <f>IFERROR(VLOOKUP($B89,Tabel1[#All],5,FALSE)*1.03^VALUE(RIGHT(I$69,1)-1),0)*I89</f>
        <v>0</v>
      </c>
      <c r="K89" s="53"/>
      <c r="L89" s="180">
        <f>IFERROR(VLOOKUP($B89,Tabel1[#All],5,FALSE)*1.03^VALUE(RIGHT(K$69,1)-1),0)*K89</f>
        <v>0</v>
      </c>
      <c r="M89" s="53"/>
      <c r="N89" s="180">
        <f>IFERROR(VLOOKUP($B89,Tabel1[#All],5,FALSE)*1.03^VALUE(RIGHT(M$69,1)-1),0)*M89</f>
        <v>0</v>
      </c>
      <c r="O89" s="54"/>
      <c r="P89" s="180">
        <f>IFERROR(VLOOKUP($B89,Tabel1[#All],5,FALSE)*1.03^VALUE(RIGHT(O$69,1)-1),0)*O89</f>
        <v>0</v>
      </c>
      <c r="Q89" s="53"/>
      <c r="R89" s="180">
        <f>IFERROR(VLOOKUP($B89,Tabel1[#All],5,FALSE)*1.03^VALUE(RIGHT(Q$69,1)-1),0)*Q89</f>
        <v>0</v>
      </c>
      <c r="S89" s="54"/>
      <c r="T89" s="180">
        <f>IFERROR(VLOOKUP($B89,Tabel1[#All],5,FALSE)*1.03^VALUE(RIGHT(S$69,1)-1),0)*S89</f>
        <v>0</v>
      </c>
      <c r="U89" s="53"/>
      <c r="V89" s="180">
        <f>IFERROR(VLOOKUP($B89,Tabel1[#All],5,FALSE)*1.03^VALUE(RIGHT(U$69,2)-1),0)*U89</f>
        <v>0</v>
      </c>
      <c r="W89" s="183">
        <f t="shared" si="8"/>
        <v>0</v>
      </c>
      <c r="X89" s="215"/>
    </row>
    <row r="90" spans="1:24" hidden="1" outlineLevel="1">
      <c r="A90" s="52" t="s">
        <v>33</v>
      </c>
      <c r="B90" s="32"/>
      <c r="C90" s="53"/>
      <c r="D90" s="180">
        <f>IFERROR(VLOOKUP($B90,Tabel1[#All],5,FALSE),0)*C90</f>
        <v>0</v>
      </c>
      <c r="E90" s="53"/>
      <c r="F90" s="180">
        <f>IFERROR(VLOOKUP($B90,Tabel1[#All],5,FALSE)*1.03^VALUE(RIGHT(E$69,1)-1),0)*E90</f>
        <v>0</v>
      </c>
      <c r="G90" s="53"/>
      <c r="H90" s="180">
        <f>IFERROR(VLOOKUP($B90,Tabel1[#All],5,FALSE)*1.03^VALUE(RIGHT(G$69,1)-1),0)*G90</f>
        <v>0</v>
      </c>
      <c r="I90" s="53"/>
      <c r="J90" s="180">
        <f>IFERROR(VLOOKUP($B90,Tabel1[#All],5,FALSE)*1.03^VALUE(RIGHT(I$69,1)-1),0)*I90</f>
        <v>0</v>
      </c>
      <c r="K90" s="53"/>
      <c r="L90" s="180">
        <f>IFERROR(VLOOKUP($B90,Tabel1[#All],5,FALSE)*1.03^VALUE(RIGHT(K$69,1)-1),0)*K90</f>
        <v>0</v>
      </c>
      <c r="M90" s="53"/>
      <c r="N90" s="180">
        <f>IFERROR(VLOOKUP($B90,Tabel1[#All],5,FALSE)*1.03^VALUE(RIGHT(M$69,1)-1),0)*M90</f>
        <v>0</v>
      </c>
      <c r="O90" s="54"/>
      <c r="P90" s="180">
        <f>IFERROR(VLOOKUP($B90,Tabel1[#All],5,FALSE)*1.03^VALUE(RIGHT(O$69,1)-1),0)*O90</f>
        <v>0</v>
      </c>
      <c r="Q90" s="53"/>
      <c r="R90" s="180">
        <f>IFERROR(VLOOKUP($B90,Tabel1[#All],5,FALSE)*1.03^VALUE(RIGHT(Q$69,1)-1),0)*Q90</f>
        <v>0</v>
      </c>
      <c r="S90" s="54"/>
      <c r="T90" s="180">
        <f>IFERROR(VLOOKUP($B90,Tabel1[#All],5,FALSE)*1.03^VALUE(RIGHT(S$69,1)-1),0)*S90</f>
        <v>0</v>
      </c>
      <c r="U90" s="53"/>
      <c r="V90" s="180">
        <f>IFERROR(VLOOKUP($B90,Tabel1[#All],5,FALSE)*1.03^VALUE(RIGHT(U$69,2)-1),0)*U90</f>
        <v>0</v>
      </c>
      <c r="W90" s="183">
        <f t="shared" si="8"/>
        <v>0</v>
      </c>
      <c r="X90" s="215"/>
    </row>
    <row r="91" spans="1:24" hidden="1" outlineLevel="1">
      <c r="A91" s="52" t="s">
        <v>33</v>
      </c>
      <c r="B91" s="32"/>
      <c r="C91" s="53"/>
      <c r="D91" s="180">
        <f>IFERROR(VLOOKUP($B91,Tabel1[#All],5,FALSE),0)*C91</f>
        <v>0</v>
      </c>
      <c r="E91" s="53"/>
      <c r="F91" s="180">
        <f>IFERROR(VLOOKUP($B91,Tabel1[#All],5,FALSE)*1.03^VALUE(RIGHT(E$69,1)-1),0)*E91</f>
        <v>0</v>
      </c>
      <c r="G91" s="53"/>
      <c r="H91" s="180">
        <f>IFERROR(VLOOKUP($B91,Tabel1[#All],5,FALSE)*1.03^VALUE(RIGHT(G$69,1)-1),0)*G91</f>
        <v>0</v>
      </c>
      <c r="I91" s="53"/>
      <c r="J91" s="180">
        <f>IFERROR(VLOOKUP($B91,Tabel1[#All],5,FALSE)*1.03^VALUE(RIGHT(I$69,1)-1),0)*I91</f>
        <v>0</v>
      </c>
      <c r="K91" s="53"/>
      <c r="L91" s="180">
        <f>IFERROR(VLOOKUP($B91,Tabel1[#All],5,FALSE)*1.03^VALUE(RIGHT(K$69,1)-1),0)*K91</f>
        <v>0</v>
      </c>
      <c r="M91" s="53"/>
      <c r="N91" s="180">
        <f>IFERROR(VLOOKUP($B91,Tabel1[#All],5,FALSE)*1.03^VALUE(RIGHT(M$69,1)-1),0)*M91</f>
        <v>0</v>
      </c>
      <c r="O91" s="54"/>
      <c r="P91" s="180">
        <f>IFERROR(VLOOKUP($B91,Tabel1[#All],5,FALSE)*1.03^VALUE(RIGHT(O$69,1)-1),0)*O91</f>
        <v>0</v>
      </c>
      <c r="Q91" s="53"/>
      <c r="R91" s="180">
        <f>IFERROR(VLOOKUP($B91,Tabel1[#All],5,FALSE)*1.03^VALUE(RIGHT(Q$69,1)-1),0)*Q91</f>
        <v>0</v>
      </c>
      <c r="S91" s="54"/>
      <c r="T91" s="180">
        <f>IFERROR(VLOOKUP($B91,Tabel1[#All],5,FALSE)*1.03^VALUE(RIGHT(S$69,1)-1),0)*S91</f>
        <v>0</v>
      </c>
      <c r="U91" s="53"/>
      <c r="V91" s="180">
        <f>IFERROR(VLOOKUP($B91,Tabel1[#All],5,FALSE)*1.03^VALUE(RIGHT(U$69,2)-1),0)*U91</f>
        <v>0</v>
      </c>
      <c r="W91" s="183">
        <f t="shared" si="8"/>
        <v>0</v>
      </c>
      <c r="X91" s="215"/>
    </row>
    <row r="92" spans="1:24" hidden="1" outlineLevel="1">
      <c r="A92" s="52" t="s">
        <v>33</v>
      </c>
      <c r="B92" s="32"/>
      <c r="C92" s="53"/>
      <c r="D92" s="180">
        <f>IFERROR(VLOOKUP($B92,Tabel1[#All],5,FALSE),0)*C92</f>
        <v>0</v>
      </c>
      <c r="E92" s="53"/>
      <c r="F92" s="180">
        <f>IFERROR(VLOOKUP($B92,Tabel1[#All],5,FALSE)*1.03^VALUE(RIGHT(E$69,1)-1),0)*E92</f>
        <v>0</v>
      </c>
      <c r="G92" s="53"/>
      <c r="H92" s="180">
        <f>IFERROR(VLOOKUP($B92,Tabel1[#All],5,FALSE)*1.03^VALUE(RIGHT(G$69,1)-1),0)*G92</f>
        <v>0</v>
      </c>
      <c r="I92" s="53"/>
      <c r="J92" s="180">
        <f>IFERROR(VLOOKUP($B92,Tabel1[#All],5,FALSE)*1.03^VALUE(RIGHT(I$69,1)-1),0)*I92</f>
        <v>0</v>
      </c>
      <c r="K92" s="53"/>
      <c r="L92" s="180">
        <f>IFERROR(VLOOKUP($B92,Tabel1[#All],5,FALSE)*1.03^VALUE(RIGHT(K$69,1)-1),0)*K92</f>
        <v>0</v>
      </c>
      <c r="M92" s="53"/>
      <c r="N92" s="180">
        <f>IFERROR(VLOOKUP($B92,Tabel1[#All],5,FALSE)*1.03^VALUE(RIGHT(M$69,1)-1),0)*M92</f>
        <v>0</v>
      </c>
      <c r="O92" s="54"/>
      <c r="P92" s="180">
        <f>IFERROR(VLOOKUP($B92,Tabel1[#All],5,FALSE)*1.03^VALUE(RIGHT(O$69,1)-1),0)*O92</f>
        <v>0</v>
      </c>
      <c r="Q92" s="53"/>
      <c r="R92" s="180">
        <f>IFERROR(VLOOKUP($B92,Tabel1[#All],5,FALSE)*1.03^VALUE(RIGHT(Q$69,1)-1),0)*Q92</f>
        <v>0</v>
      </c>
      <c r="S92" s="54"/>
      <c r="T92" s="180">
        <f>IFERROR(VLOOKUP($B92,Tabel1[#All],5,FALSE)*1.03^VALUE(RIGHT(S$69,1)-1),0)*S92</f>
        <v>0</v>
      </c>
      <c r="U92" s="53"/>
      <c r="V92" s="180">
        <f>IFERROR(VLOOKUP($B92,Tabel1[#All],5,FALSE)*1.03^VALUE(RIGHT(U$69,2)-1),0)*U92</f>
        <v>0</v>
      </c>
      <c r="W92" s="183">
        <f t="shared" si="8"/>
        <v>0</v>
      </c>
      <c r="X92" s="215"/>
    </row>
    <row r="93" spans="1:24" hidden="1" outlineLevel="1">
      <c r="A93" s="52" t="s">
        <v>33</v>
      </c>
      <c r="B93" s="32"/>
      <c r="C93" s="53"/>
      <c r="D93" s="180">
        <f>IFERROR(VLOOKUP($B93,Tabel1[#All],5,FALSE),0)*C93</f>
        <v>0</v>
      </c>
      <c r="E93" s="53"/>
      <c r="F93" s="180">
        <f>IFERROR(VLOOKUP($B93,Tabel1[#All],5,FALSE)*1.03^VALUE(RIGHT(E$69,1)-1),0)*E93</f>
        <v>0</v>
      </c>
      <c r="G93" s="53"/>
      <c r="H93" s="180">
        <f>IFERROR(VLOOKUP($B93,Tabel1[#All],5,FALSE)*1.03^VALUE(RIGHT(G$69,1)-1),0)*G93</f>
        <v>0</v>
      </c>
      <c r="I93" s="53"/>
      <c r="J93" s="180">
        <f>IFERROR(VLOOKUP($B93,Tabel1[#All],5,FALSE)*1.03^VALUE(RIGHT(I$69,1)-1),0)*I93</f>
        <v>0</v>
      </c>
      <c r="K93" s="53"/>
      <c r="L93" s="180">
        <f>IFERROR(VLOOKUP($B93,Tabel1[#All],5,FALSE)*1.03^VALUE(RIGHT(K$69,1)-1),0)*K93</f>
        <v>0</v>
      </c>
      <c r="M93" s="53"/>
      <c r="N93" s="180">
        <f>IFERROR(VLOOKUP($B93,Tabel1[#All],5,FALSE)*1.03^VALUE(RIGHT(M$69,1)-1),0)*M93</f>
        <v>0</v>
      </c>
      <c r="O93" s="54"/>
      <c r="P93" s="180">
        <f>IFERROR(VLOOKUP($B93,Tabel1[#All],5,FALSE)*1.03^VALUE(RIGHT(O$69,1)-1),0)*O93</f>
        <v>0</v>
      </c>
      <c r="Q93" s="53"/>
      <c r="R93" s="180">
        <f>IFERROR(VLOOKUP($B93,Tabel1[#All],5,FALSE)*1.03^VALUE(RIGHT(Q$69,1)-1),0)*Q93</f>
        <v>0</v>
      </c>
      <c r="S93" s="54"/>
      <c r="T93" s="180">
        <f>IFERROR(VLOOKUP($B93,Tabel1[#All],5,FALSE)*1.03^VALUE(RIGHT(S$69,1)-1),0)*S93</f>
        <v>0</v>
      </c>
      <c r="U93" s="53"/>
      <c r="V93" s="180">
        <f>IFERROR(VLOOKUP($B93,Tabel1[#All],5,FALSE)*1.03^VALUE(RIGHT(U$69,2)-1),0)*U93</f>
        <v>0</v>
      </c>
      <c r="W93" s="183">
        <f t="shared" si="8"/>
        <v>0</v>
      </c>
      <c r="X93" s="215"/>
    </row>
    <row r="94" spans="1:24" hidden="1" outlineLevel="1">
      <c r="A94" s="52" t="s">
        <v>33</v>
      </c>
      <c r="B94" s="32"/>
      <c r="C94" s="53"/>
      <c r="D94" s="180">
        <f>IFERROR(VLOOKUP($B94,Tabel1[#All],5,FALSE),0)*C94</f>
        <v>0</v>
      </c>
      <c r="E94" s="53"/>
      <c r="F94" s="180">
        <f>IFERROR(VLOOKUP($B94,Tabel1[#All],5,FALSE)*1.03^VALUE(RIGHT(E$69,1)-1),0)*E94</f>
        <v>0</v>
      </c>
      <c r="G94" s="53"/>
      <c r="H94" s="180">
        <f>IFERROR(VLOOKUP($B94,Tabel1[#All],5,FALSE)*1.03^VALUE(RIGHT(G$69,1)-1),0)*G94</f>
        <v>0</v>
      </c>
      <c r="I94" s="53"/>
      <c r="J94" s="180">
        <f>IFERROR(VLOOKUP($B94,Tabel1[#All],5,FALSE)*1.03^VALUE(RIGHT(I$69,1)-1),0)*I94</f>
        <v>0</v>
      </c>
      <c r="K94" s="53"/>
      <c r="L94" s="180">
        <f>IFERROR(VLOOKUP($B94,Tabel1[#All],5,FALSE)*1.03^VALUE(RIGHT(K$69,1)-1),0)*K94</f>
        <v>0</v>
      </c>
      <c r="M94" s="53"/>
      <c r="N94" s="180">
        <f>IFERROR(VLOOKUP($B94,Tabel1[#All],5,FALSE)*1.03^VALUE(RIGHT(M$69,1)-1),0)*M94</f>
        <v>0</v>
      </c>
      <c r="O94" s="54"/>
      <c r="P94" s="180">
        <f>IFERROR(VLOOKUP($B94,Tabel1[#All],5,FALSE)*1.03^VALUE(RIGHT(O$69,1)-1),0)*O94</f>
        <v>0</v>
      </c>
      <c r="Q94" s="53"/>
      <c r="R94" s="180">
        <f>IFERROR(VLOOKUP($B94,Tabel1[#All],5,FALSE)*1.03^VALUE(RIGHT(Q$69,1)-1),0)*Q94</f>
        <v>0</v>
      </c>
      <c r="S94" s="54"/>
      <c r="T94" s="180">
        <f>IFERROR(VLOOKUP($B94,Tabel1[#All],5,FALSE)*1.03^VALUE(RIGHT(S$69,1)-1),0)*S94</f>
        <v>0</v>
      </c>
      <c r="U94" s="53"/>
      <c r="V94" s="180">
        <f>IFERROR(VLOOKUP($B94,Tabel1[#All],5,FALSE)*1.03^VALUE(RIGHT(U$69,2)-1),0)*U94</f>
        <v>0</v>
      </c>
      <c r="W94" s="183">
        <f t="shared" si="8"/>
        <v>0</v>
      </c>
      <c r="X94" s="215"/>
    </row>
    <row r="95" spans="1:24" hidden="1" outlineLevel="1">
      <c r="A95" s="52" t="s">
        <v>33</v>
      </c>
      <c r="B95" s="32"/>
      <c r="C95" s="53"/>
      <c r="D95" s="180">
        <f>IFERROR(VLOOKUP($B95,Tabel1[#All],5,FALSE),0)*C95</f>
        <v>0</v>
      </c>
      <c r="E95" s="53"/>
      <c r="F95" s="180">
        <f>IFERROR(VLOOKUP($B95,Tabel1[#All],5,FALSE)*1.03^VALUE(RIGHT(E$69,1)-1),0)*E95</f>
        <v>0</v>
      </c>
      <c r="G95" s="53"/>
      <c r="H95" s="180">
        <f>IFERROR(VLOOKUP($B95,Tabel1[#All],5,FALSE)*1.03^VALUE(RIGHT(G$69,1)-1),0)*G95</f>
        <v>0</v>
      </c>
      <c r="I95" s="53"/>
      <c r="J95" s="180">
        <f>IFERROR(VLOOKUP($B95,Tabel1[#All],5,FALSE)*1.03^VALUE(RIGHT(I$69,1)-1),0)*I95</f>
        <v>0</v>
      </c>
      <c r="K95" s="53"/>
      <c r="L95" s="180">
        <f>IFERROR(VLOOKUP($B95,Tabel1[#All],5,FALSE)*1.03^VALUE(RIGHT(K$69,1)-1),0)*K95</f>
        <v>0</v>
      </c>
      <c r="M95" s="53"/>
      <c r="N95" s="180">
        <f>IFERROR(VLOOKUP($B95,Tabel1[#All],5,FALSE)*1.03^VALUE(RIGHT(M$69,1)-1),0)*M95</f>
        <v>0</v>
      </c>
      <c r="O95" s="54"/>
      <c r="P95" s="180">
        <f>IFERROR(VLOOKUP($B95,Tabel1[#All],5,FALSE)*1.03^VALUE(RIGHT(O$69,1)-1),0)*O95</f>
        <v>0</v>
      </c>
      <c r="Q95" s="53"/>
      <c r="R95" s="180">
        <f>IFERROR(VLOOKUP($B95,Tabel1[#All],5,FALSE)*1.03^VALUE(RIGHT(Q$69,1)-1),0)*Q95</f>
        <v>0</v>
      </c>
      <c r="S95" s="54"/>
      <c r="T95" s="180">
        <f>IFERROR(VLOOKUP($B95,Tabel1[#All],5,FALSE)*1.03^VALUE(RIGHT(S$69,1)-1),0)*S95</f>
        <v>0</v>
      </c>
      <c r="U95" s="53"/>
      <c r="V95" s="180">
        <f>IFERROR(VLOOKUP($B95,Tabel1[#All],5,FALSE)*1.03^VALUE(RIGHT(U$69,2)-1),0)*U95</f>
        <v>0</v>
      </c>
      <c r="W95" s="183">
        <f t="shared" si="8"/>
        <v>0</v>
      </c>
      <c r="X95" s="215"/>
    </row>
    <row r="96" spans="1:24" hidden="1" outlineLevel="1">
      <c r="A96" s="52" t="s">
        <v>33</v>
      </c>
      <c r="B96" s="32"/>
      <c r="C96" s="53"/>
      <c r="D96" s="180">
        <f>IFERROR(VLOOKUP($B96,Tabel1[#All],5,FALSE),0)*C96</f>
        <v>0</v>
      </c>
      <c r="E96" s="53"/>
      <c r="F96" s="180">
        <f>IFERROR(VLOOKUP($B96,Tabel1[#All],5,FALSE)*1.03^VALUE(RIGHT(E$69,1)-1),0)*E96</f>
        <v>0</v>
      </c>
      <c r="G96" s="53"/>
      <c r="H96" s="180">
        <f>IFERROR(VLOOKUP($B96,Tabel1[#All],5,FALSE)*1.03^VALUE(RIGHT(G$69,1)-1),0)*G96</f>
        <v>0</v>
      </c>
      <c r="I96" s="53"/>
      <c r="J96" s="180">
        <f>IFERROR(VLOOKUP($B96,Tabel1[#All],5,FALSE)*1.03^VALUE(RIGHT(I$69,1)-1),0)*I96</f>
        <v>0</v>
      </c>
      <c r="K96" s="53"/>
      <c r="L96" s="180">
        <f>IFERROR(VLOOKUP($B96,Tabel1[#All],5,FALSE)*1.03^VALUE(RIGHT(K$69,1)-1),0)*K96</f>
        <v>0</v>
      </c>
      <c r="M96" s="53"/>
      <c r="N96" s="180">
        <f>IFERROR(VLOOKUP($B96,Tabel1[#All],5,FALSE)*1.03^VALUE(RIGHT(M$69,1)-1),0)*M96</f>
        <v>0</v>
      </c>
      <c r="O96" s="54"/>
      <c r="P96" s="180">
        <f>IFERROR(VLOOKUP($B96,Tabel1[#All],5,FALSE)*1.03^VALUE(RIGHT(O$69,1)-1),0)*O96</f>
        <v>0</v>
      </c>
      <c r="Q96" s="53"/>
      <c r="R96" s="180">
        <f>IFERROR(VLOOKUP($B96,Tabel1[#All],5,FALSE)*1.03^VALUE(RIGHT(Q$69,1)-1),0)*Q96</f>
        <v>0</v>
      </c>
      <c r="S96" s="54"/>
      <c r="T96" s="180">
        <f>IFERROR(VLOOKUP($B96,Tabel1[#All],5,FALSE)*1.03^VALUE(RIGHT(S$69,1)-1),0)*S96</f>
        <v>0</v>
      </c>
      <c r="U96" s="53"/>
      <c r="V96" s="180">
        <f>IFERROR(VLOOKUP($B96,Tabel1[#All],5,FALSE)*1.03^VALUE(RIGHT(U$69,2)-1),0)*U96</f>
        <v>0</v>
      </c>
      <c r="W96" s="183">
        <f t="shared" si="8"/>
        <v>0</v>
      </c>
      <c r="X96" s="215"/>
    </row>
    <row r="97" spans="1:24" hidden="1" outlineLevel="1">
      <c r="A97" s="52" t="s">
        <v>33</v>
      </c>
      <c r="B97" s="32"/>
      <c r="C97" s="53"/>
      <c r="D97" s="180">
        <f>IFERROR(VLOOKUP($B97,Tabel1[#All],5,FALSE),0)*C97</f>
        <v>0</v>
      </c>
      <c r="E97" s="53"/>
      <c r="F97" s="180">
        <f>IFERROR(VLOOKUP($B97,Tabel1[#All],5,FALSE)*1.03^VALUE(RIGHT(E$69,1)-1),0)*E97</f>
        <v>0</v>
      </c>
      <c r="G97" s="53"/>
      <c r="H97" s="180">
        <f>IFERROR(VLOOKUP($B97,Tabel1[#All],5,FALSE)*1.03^VALUE(RIGHT(G$69,1)-1),0)*G97</f>
        <v>0</v>
      </c>
      <c r="I97" s="53"/>
      <c r="J97" s="180">
        <f>IFERROR(VLOOKUP($B97,Tabel1[#All],5,FALSE)*1.03^VALUE(RIGHT(I$69,1)-1),0)*I97</f>
        <v>0</v>
      </c>
      <c r="K97" s="53"/>
      <c r="L97" s="180">
        <f>IFERROR(VLOOKUP($B97,Tabel1[#All],5,FALSE)*1.03^VALUE(RIGHT(K$69,1)-1),0)*K97</f>
        <v>0</v>
      </c>
      <c r="M97" s="53"/>
      <c r="N97" s="180">
        <f>IFERROR(VLOOKUP($B97,Tabel1[#All],5,FALSE)*1.03^VALUE(RIGHT(M$69,1)-1),0)*M97</f>
        <v>0</v>
      </c>
      <c r="O97" s="54"/>
      <c r="P97" s="180">
        <f>IFERROR(VLOOKUP($B97,Tabel1[#All],5,FALSE)*1.03^VALUE(RIGHT(O$69,1)-1),0)*O97</f>
        <v>0</v>
      </c>
      <c r="Q97" s="53"/>
      <c r="R97" s="180">
        <f>IFERROR(VLOOKUP($B97,Tabel1[#All],5,FALSE)*1.03^VALUE(RIGHT(Q$69,1)-1),0)*Q97</f>
        <v>0</v>
      </c>
      <c r="S97" s="54"/>
      <c r="T97" s="180">
        <f>IFERROR(VLOOKUP($B97,Tabel1[#All],5,FALSE)*1.03^VALUE(RIGHT(S$69,1)-1),0)*S97</f>
        <v>0</v>
      </c>
      <c r="U97" s="53"/>
      <c r="V97" s="180">
        <f>IFERROR(VLOOKUP($B97,Tabel1[#All],5,FALSE)*1.03^VALUE(RIGHT(U$69,2)-1),0)*U97</f>
        <v>0</v>
      </c>
      <c r="W97" s="183">
        <f t="shared" si="8"/>
        <v>0</v>
      </c>
      <c r="X97" s="215"/>
    </row>
    <row r="98" spans="1:24" hidden="1" outlineLevel="1">
      <c r="A98" s="52" t="s">
        <v>33</v>
      </c>
      <c r="B98" s="32"/>
      <c r="C98" s="53"/>
      <c r="D98" s="180">
        <f>IFERROR(VLOOKUP($B98,Tabel1[#All],5,FALSE),0)*C98</f>
        <v>0</v>
      </c>
      <c r="E98" s="53"/>
      <c r="F98" s="180">
        <f>IFERROR(VLOOKUP($B98,Tabel1[#All],5,FALSE)*1.03^VALUE(RIGHT(E$69,1)-1),0)*E98</f>
        <v>0</v>
      </c>
      <c r="G98" s="53"/>
      <c r="H98" s="180">
        <f>IFERROR(VLOOKUP($B98,Tabel1[#All],5,FALSE)*1.03^VALUE(RIGHT(G$69,1)-1),0)*G98</f>
        <v>0</v>
      </c>
      <c r="I98" s="53"/>
      <c r="J98" s="180">
        <f>IFERROR(VLOOKUP($B98,Tabel1[#All],5,FALSE)*1.03^VALUE(RIGHT(I$69,1)-1),0)*I98</f>
        <v>0</v>
      </c>
      <c r="K98" s="53"/>
      <c r="L98" s="180">
        <f>IFERROR(VLOOKUP($B98,Tabel1[#All],5,FALSE)*1.03^VALUE(RIGHT(K$69,1)-1),0)*K98</f>
        <v>0</v>
      </c>
      <c r="M98" s="53"/>
      <c r="N98" s="180">
        <f>IFERROR(VLOOKUP($B98,Tabel1[#All],5,FALSE)*1.03^VALUE(RIGHT(M$69,1)-1),0)*M98</f>
        <v>0</v>
      </c>
      <c r="O98" s="54"/>
      <c r="P98" s="180">
        <f>IFERROR(VLOOKUP($B98,Tabel1[#All],5,FALSE)*1.03^VALUE(RIGHT(O$69,1)-1),0)*O98</f>
        <v>0</v>
      </c>
      <c r="Q98" s="53"/>
      <c r="R98" s="180">
        <f>IFERROR(VLOOKUP($B98,Tabel1[#All],5,FALSE)*1.03^VALUE(RIGHT(Q$69,1)-1),0)*Q98</f>
        <v>0</v>
      </c>
      <c r="S98" s="54"/>
      <c r="T98" s="180">
        <f>IFERROR(VLOOKUP($B98,Tabel1[#All],5,FALSE)*1.03^VALUE(RIGHT(S$69,1)-1),0)*S98</f>
        <v>0</v>
      </c>
      <c r="U98" s="53"/>
      <c r="V98" s="180">
        <f>IFERROR(VLOOKUP($B98,Tabel1[#All],5,FALSE)*1.03^VALUE(RIGHT(U$69,2)-1),0)*U98</f>
        <v>0</v>
      </c>
      <c r="W98" s="183">
        <f t="shared" si="8"/>
        <v>0</v>
      </c>
      <c r="X98" s="215"/>
    </row>
    <row r="99" spans="1:24" hidden="1" outlineLevel="1">
      <c r="A99" s="52" t="s">
        <v>33</v>
      </c>
      <c r="B99" s="32"/>
      <c r="C99" s="53"/>
      <c r="D99" s="180">
        <f>IFERROR(VLOOKUP($B99,Tabel1[#All],5,FALSE),0)*C99</f>
        <v>0</v>
      </c>
      <c r="E99" s="53"/>
      <c r="F99" s="180">
        <f>IFERROR(VLOOKUP($B99,Tabel1[#All],5,FALSE)*1.03^VALUE(RIGHT(E$69,1)-1),0)*E99</f>
        <v>0</v>
      </c>
      <c r="G99" s="53"/>
      <c r="H99" s="180">
        <f>IFERROR(VLOOKUP($B99,Tabel1[#All],5,FALSE)*1.03^VALUE(RIGHT(G$69,1)-1),0)*G99</f>
        <v>0</v>
      </c>
      <c r="I99" s="53"/>
      <c r="J99" s="180">
        <f>IFERROR(VLOOKUP($B99,Tabel1[#All],5,FALSE)*1.03^VALUE(RIGHT(I$69,1)-1),0)*I99</f>
        <v>0</v>
      </c>
      <c r="K99" s="53"/>
      <c r="L99" s="180">
        <f>IFERROR(VLOOKUP($B99,Tabel1[#All],5,FALSE)*1.03^VALUE(RIGHT(K$69,1)-1),0)*K99</f>
        <v>0</v>
      </c>
      <c r="M99" s="53"/>
      <c r="N99" s="180">
        <f>IFERROR(VLOOKUP($B99,Tabel1[#All],5,FALSE)*1.03^VALUE(RIGHT(M$69,1)-1),0)*M99</f>
        <v>0</v>
      </c>
      <c r="O99" s="54"/>
      <c r="P99" s="180">
        <f>IFERROR(VLOOKUP($B99,Tabel1[#All],5,FALSE)*1.03^VALUE(RIGHT(O$69,1)-1),0)*O99</f>
        <v>0</v>
      </c>
      <c r="Q99" s="53"/>
      <c r="R99" s="180">
        <f>IFERROR(VLOOKUP($B99,Tabel1[#All],5,FALSE)*1.03^VALUE(RIGHT(Q$69,1)-1),0)*Q99</f>
        <v>0</v>
      </c>
      <c r="S99" s="54"/>
      <c r="T99" s="180">
        <f>IFERROR(VLOOKUP($B99,Tabel1[#All],5,FALSE)*1.03^VALUE(RIGHT(S$69,1)-1),0)*S99</f>
        <v>0</v>
      </c>
      <c r="U99" s="53"/>
      <c r="V99" s="180">
        <f>IFERROR(VLOOKUP($B99,Tabel1[#All],5,FALSE)*1.03^VALUE(RIGHT(U$69,2)-1),0)*U99</f>
        <v>0</v>
      </c>
      <c r="W99" s="183">
        <f t="shared" si="8"/>
        <v>0</v>
      </c>
      <c r="X99" s="215"/>
    </row>
    <row r="100" spans="1:24" hidden="1" outlineLevel="1">
      <c r="A100" s="52" t="s">
        <v>33</v>
      </c>
      <c r="B100" s="32"/>
      <c r="C100" s="53"/>
      <c r="D100" s="180">
        <f>IFERROR(VLOOKUP($B100,Tabel1[#All],5,FALSE),0)*C100</f>
        <v>0</v>
      </c>
      <c r="E100" s="53"/>
      <c r="F100" s="180">
        <f>IFERROR(VLOOKUP($B100,Tabel1[#All],5,FALSE)*1.03^VALUE(RIGHT(E$69,1)-1),0)*E100</f>
        <v>0</v>
      </c>
      <c r="G100" s="53"/>
      <c r="H100" s="180">
        <f>IFERROR(VLOOKUP($B100,Tabel1[#All],5,FALSE)*1.03^VALUE(RIGHT(G$69,1)-1),0)*G100</f>
        <v>0</v>
      </c>
      <c r="I100" s="53"/>
      <c r="J100" s="180">
        <f>IFERROR(VLOOKUP($B100,Tabel1[#All],5,FALSE)*1.03^VALUE(RIGHT(I$69,1)-1),0)*I100</f>
        <v>0</v>
      </c>
      <c r="K100" s="53"/>
      <c r="L100" s="180">
        <f>IFERROR(VLOOKUP($B100,Tabel1[#All],5,FALSE)*1.03^VALUE(RIGHT(K$69,1)-1),0)*K100</f>
        <v>0</v>
      </c>
      <c r="M100" s="53"/>
      <c r="N100" s="180">
        <f>IFERROR(VLOOKUP($B100,Tabel1[#All],5,FALSE)*1.03^VALUE(RIGHT(M$69,1)-1),0)*M100</f>
        <v>0</v>
      </c>
      <c r="O100" s="54"/>
      <c r="P100" s="180">
        <f>IFERROR(VLOOKUP($B100,Tabel1[#All],5,FALSE)*1.03^VALUE(RIGHT(O$69,1)-1),0)*O100</f>
        <v>0</v>
      </c>
      <c r="Q100" s="53"/>
      <c r="R100" s="180">
        <f>IFERROR(VLOOKUP($B100,Tabel1[#All],5,FALSE)*1.03^VALUE(RIGHT(Q$69,1)-1),0)*Q100</f>
        <v>0</v>
      </c>
      <c r="S100" s="54"/>
      <c r="T100" s="180">
        <f>IFERROR(VLOOKUP($B100,Tabel1[#All],5,FALSE)*1.03^VALUE(RIGHT(S$69,1)-1),0)*S100</f>
        <v>0</v>
      </c>
      <c r="U100" s="53"/>
      <c r="V100" s="180">
        <f>IFERROR(VLOOKUP($B100,Tabel1[#All],5,FALSE)*1.03^VALUE(RIGHT(U$69,2)-1),0)*U100</f>
        <v>0</v>
      </c>
      <c r="W100" s="183">
        <f t="shared" si="8"/>
        <v>0</v>
      </c>
      <c r="X100" s="215"/>
    </row>
    <row r="101" spans="1:24" hidden="1" outlineLevel="1">
      <c r="A101" s="52" t="s">
        <v>33</v>
      </c>
      <c r="B101" s="32"/>
      <c r="C101" s="53"/>
      <c r="D101" s="180">
        <f>IFERROR(VLOOKUP($B101,Tabel1[#All],5,FALSE),0)*C101</f>
        <v>0</v>
      </c>
      <c r="E101" s="53"/>
      <c r="F101" s="180">
        <f>IFERROR(VLOOKUP($B101,Tabel1[#All],5,FALSE)*1.03^VALUE(RIGHT(E$69,1)-1),0)*E101</f>
        <v>0</v>
      </c>
      <c r="G101" s="53"/>
      <c r="H101" s="180">
        <f>IFERROR(VLOOKUP($B101,Tabel1[#All],5,FALSE)*1.03^VALUE(RIGHT(G$69,1)-1),0)*G101</f>
        <v>0</v>
      </c>
      <c r="I101" s="53"/>
      <c r="J101" s="180">
        <f>IFERROR(VLOOKUP($B101,Tabel1[#All],5,FALSE)*1.03^VALUE(RIGHT(I$69,1)-1),0)*I101</f>
        <v>0</v>
      </c>
      <c r="K101" s="53"/>
      <c r="L101" s="180">
        <f>IFERROR(VLOOKUP($B101,Tabel1[#All],5,FALSE)*1.03^VALUE(RIGHT(K$69,1)-1),0)*K101</f>
        <v>0</v>
      </c>
      <c r="M101" s="53"/>
      <c r="N101" s="180">
        <f>IFERROR(VLOOKUP($B101,Tabel1[#All],5,FALSE)*1.03^VALUE(RIGHT(M$69,1)-1),0)*M101</f>
        <v>0</v>
      </c>
      <c r="O101" s="54"/>
      <c r="P101" s="180">
        <f>IFERROR(VLOOKUP($B101,Tabel1[#All],5,FALSE)*1.03^VALUE(RIGHT(O$69,1)-1),0)*O101</f>
        <v>0</v>
      </c>
      <c r="Q101" s="53"/>
      <c r="R101" s="180">
        <f>IFERROR(VLOOKUP($B101,Tabel1[#All],5,FALSE)*1.03^VALUE(RIGHT(Q$69,1)-1),0)*Q101</f>
        <v>0</v>
      </c>
      <c r="S101" s="54"/>
      <c r="T101" s="180">
        <f>IFERROR(VLOOKUP($B101,Tabel1[#All],5,FALSE)*1.03^VALUE(RIGHT(S$69,1)-1),0)*S101</f>
        <v>0</v>
      </c>
      <c r="U101" s="53"/>
      <c r="V101" s="180">
        <f>IFERROR(VLOOKUP($B101,Tabel1[#All],5,FALSE)*1.03^VALUE(RIGHT(U$69,2)-1),0)*U101</f>
        <v>0</v>
      </c>
      <c r="W101" s="183">
        <f t="shared" si="8"/>
        <v>0</v>
      </c>
      <c r="X101" s="215"/>
    </row>
    <row r="102" spans="1:24" hidden="1" outlineLevel="1">
      <c r="A102" s="52" t="s">
        <v>33</v>
      </c>
      <c r="B102" s="32"/>
      <c r="C102" s="53"/>
      <c r="D102" s="180">
        <f>IFERROR(VLOOKUP($B102,Tabel1[#All],5,FALSE),0)*C102</f>
        <v>0</v>
      </c>
      <c r="E102" s="53"/>
      <c r="F102" s="180">
        <f>IFERROR(VLOOKUP($B102,Tabel1[#All],5,FALSE)*1.03^VALUE(RIGHT(E$69,1)-1),0)*E102</f>
        <v>0</v>
      </c>
      <c r="G102" s="53"/>
      <c r="H102" s="180">
        <f>IFERROR(VLOOKUP($B102,Tabel1[#All],5,FALSE)*1.03^VALUE(RIGHT(G$69,1)-1),0)*G102</f>
        <v>0</v>
      </c>
      <c r="I102" s="53"/>
      <c r="J102" s="180">
        <f>IFERROR(VLOOKUP($B102,Tabel1[#All],5,FALSE)*1.03^VALUE(RIGHT(I$69,1)-1),0)*I102</f>
        <v>0</v>
      </c>
      <c r="K102" s="53"/>
      <c r="L102" s="180">
        <f>IFERROR(VLOOKUP($B102,Tabel1[#All],5,FALSE)*1.03^VALUE(RIGHT(K$69,1)-1),0)*K102</f>
        <v>0</v>
      </c>
      <c r="M102" s="53"/>
      <c r="N102" s="180">
        <f>IFERROR(VLOOKUP($B102,Tabel1[#All],5,FALSE)*1.03^VALUE(RIGHT(M$69,1)-1),0)*M102</f>
        <v>0</v>
      </c>
      <c r="O102" s="54"/>
      <c r="P102" s="180">
        <f>IFERROR(VLOOKUP($B102,Tabel1[#All],5,FALSE)*1.03^VALUE(RIGHT(O$69,1)-1),0)*O102</f>
        <v>0</v>
      </c>
      <c r="Q102" s="53"/>
      <c r="R102" s="180">
        <f>IFERROR(VLOOKUP($B102,Tabel1[#All],5,FALSE)*1.03^VALUE(RIGHT(Q$69,1)-1),0)*Q102</f>
        <v>0</v>
      </c>
      <c r="S102" s="54"/>
      <c r="T102" s="180">
        <f>IFERROR(VLOOKUP($B102,Tabel1[#All],5,FALSE)*1.03^VALUE(RIGHT(S$69,1)-1),0)*S102</f>
        <v>0</v>
      </c>
      <c r="U102" s="53"/>
      <c r="V102" s="180">
        <f>IFERROR(VLOOKUP($B102,Tabel1[#All],5,FALSE)*1.03^VALUE(RIGHT(U$69,2)-1),0)*U102</f>
        <v>0</v>
      </c>
      <c r="W102" s="183">
        <f t="shared" si="8"/>
        <v>0</v>
      </c>
      <c r="X102" s="215"/>
    </row>
    <row r="103" spans="1:24" hidden="1" outlineLevel="1">
      <c r="A103" s="52" t="s">
        <v>33</v>
      </c>
      <c r="B103" s="32"/>
      <c r="C103" s="53"/>
      <c r="D103" s="180">
        <f>IFERROR(VLOOKUP($B103,Tabel1[#All],5,FALSE),0)*C103</f>
        <v>0</v>
      </c>
      <c r="E103" s="53"/>
      <c r="F103" s="180">
        <f>IFERROR(VLOOKUP($B103,Tabel1[#All],5,FALSE)*1.03^VALUE(RIGHT(E$69,1)-1),0)*E103</f>
        <v>0</v>
      </c>
      <c r="G103" s="53"/>
      <c r="H103" s="180">
        <f>IFERROR(VLOOKUP($B103,Tabel1[#All],5,FALSE)*1.03^VALUE(RIGHT(G$69,1)-1),0)*G103</f>
        <v>0</v>
      </c>
      <c r="I103" s="53"/>
      <c r="J103" s="180">
        <f>IFERROR(VLOOKUP($B103,Tabel1[#All],5,FALSE)*1.03^VALUE(RIGHT(I$69,1)-1),0)*I103</f>
        <v>0</v>
      </c>
      <c r="K103" s="53"/>
      <c r="L103" s="180">
        <f>IFERROR(VLOOKUP($B103,Tabel1[#All],5,FALSE)*1.03^VALUE(RIGHT(K$69,1)-1),0)*K103</f>
        <v>0</v>
      </c>
      <c r="M103" s="53"/>
      <c r="N103" s="180">
        <f>IFERROR(VLOOKUP($B103,Tabel1[#All],5,FALSE)*1.03^VALUE(RIGHT(M$69,1)-1),0)*M103</f>
        <v>0</v>
      </c>
      <c r="O103" s="54"/>
      <c r="P103" s="180">
        <f>IFERROR(VLOOKUP($B103,Tabel1[#All],5,FALSE)*1.03^VALUE(RIGHT(O$69,1)-1),0)*O103</f>
        <v>0</v>
      </c>
      <c r="Q103" s="53"/>
      <c r="R103" s="180">
        <f>IFERROR(VLOOKUP($B103,Tabel1[#All],5,FALSE)*1.03^VALUE(RIGHT(Q$69,1)-1),0)*Q103</f>
        <v>0</v>
      </c>
      <c r="S103" s="54"/>
      <c r="T103" s="180">
        <f>IFERROR(VLOOKUP($B103,Tabel1[#All],5,FALSE)*1.03^VALUE(RIGHT(S$69,1)-1),0)*S103</f>
        <v>0</v>
      </c>
      <c r="U103" s="53"/>
      <c r="V103" s="180">
        <f>IFERROR(VLOOKUP($B103,Tabel1[#All],5,FALSE)*1.03^VALUE(RIGHT(U$69,2)-1),0)*U103</f>
        <v>0</v>
      </c>
      <c r="W103" s="183">
        <f t="shared" si="8"/>
        <v>0</v>
      </c>
      <c r="X103" s="215"/>
    </row>
    <row r="104" spans="1:24" hidden="1" outlineLevel="1">
      <c r="A104" s="52" t="s">
        <v>33</v>
      </c>
      <c r="B104" s="32"/>
      <c r="C104" s="53"/>
      <c r="D104" s="180">
        <f>IFERROR(VLOOKUP($B104,Tabel1[#All],5,FALSE),0)*C104</f>
        <v>0</v>
      </c>
      <c r="E104" s="53"/>
      <c r="F104" s="180">
        <f>IFERROR(VLOOKUP($B104,Tabel1[#All],5,FALSE)*1.03^VALUE(RIGHT(E$69,1)-1),0)*E104</f>
        <v>0</v>
      </c>
      <c r="G104" s="53"/>
      <c r="H104" s="180">
        <f>IFERROR(VLOOKUP($B104,Tabel1[#All],5,FALSE)*1.03^VALUE(RIGHT(G$69,1)-1),0)*G104</f>
        <v>0</v>
      </c>
      <c r="I104" s="53"/>
      <c r="J104" s="180">
        <f>IFERROR(VLOOKUP($B104,Tabel1[#All],5,FALSE)*1.03^VALUE(RIGHT(I$69,1)-1),0)*I104</f>
        <v>0</v>
      </c>
      <c r="K104" s="53"/>
      <c r="L104" s="180">
        <f>IFERROR(VLOOKUP($B104,Tabel1[#All],5,FALSE)*1.03^VALUE(RIGHT(K$69,1)-1),0)*K104</f>
        <v>0</v>
      </c>
      <c r="M104" s="53"/>
      <c r="N104" s="180">
        <f>IFERROR(VLOOKUP($B104,Tabel1[#All],5,FALSE)*1.03^VALUE(RIGHT(M$69,1)-1),0)*M104</f>
        <v>0</v>
      </c>
      <c r="O104" s="54"/>
      <c r="P104" s="180">
        <f>IFERROR(VLOOKUP($B104,Tabel1[#All],5,FALSE)*1.03^VALUE(RIGHT(O$69,1)-1),0)*O104</f>
        <v>0</v>
      </c>
      <c r="Q104" s="53"/>
      <c r="R104" s="180">
        <f>IFERROR(VLOOKUP($B104,Tabel1[#All],5,FALSE)*1.03^VALUE(RIGHT(Q$69,1)-1),0)*Q104</f>
        <v>0</v>
      </c>
      <c r="S104" s="54"/>
      <c r="T104" s="180">
        <f>IFERROR(VLOOKUP($B104,Tabel1[#All],5,FALSE)*1.03^VALUE(RIGHT(S$69,1)-1),0)*S104</f>
        <v>0</v>
      </c>
      <c r="U104" s="53"/>
      <c r="V104" s="180">
        <f>IFERROR(VLOOKUP($B104,Tabel1[#All],5,FALSE)*1.03^VALUE(RIGHT(U$69,2)-1),0)*U104</f>
        <v>0</v>
      </c>
      <c r="W104" s="183">
        <f t="shared" si="8"/>
        <v>0</v>
      </c>
      <c r="X104" s="215"/>
    </row>
    <row r="105" spans="1:24" hidden="1" outlineLevel="1">
      <c r="A105" s="52" t="s">
        <v>33</v>
      </c>
      <c r="B105" s="32"/>
      <c r="C105" s="53"/>
      <c r="D105" s="180">
        <f>IFERROR(VLOOKUP($B105,Tabel1[#All],5,FALSE),0)*C105</f>
        <v>0</v>
      </c>
      <c r="E105" s="53"/>
      <c r="F105" s="180">
        <f>IFERROR(VLOOKUP($B105,Tabel1[#All],5,FALSE)*1.03^VALUE(RIGHT(E$69,1)-1),0)*E105</f>
        <v>0</v>
      </c>
      <c r="G105" s="53"/>
      <c r="H105" s="180">
        <f>IFERROR(VLOOKUP($B105,Tabel1[#All],5,FALSE)*1.03^VALUE(RIGHT(G$69,1)-1),0)*G105</f>
        <v>0</v>
      </c>
      <c r="I105" s="53"/>
      <c r="J105" s="180">
        <f>IFERROR(VLOOKUP($B105,Tabel1[#All],5,FALSE)*1.03^VALUE(RIGHT(I$69,1)-1),0)*I105</f>
        <v>0</v>
      </c>
      <c r="K105" s="53"/>
      <c r="L105" s="180">
        <f>IFERROR(VLOOKUP($B105,Tabel1[#All],5,FALSE)*1.03^VALUE(RIGHT(K$69,1)-1),0)*K105</f>
        <v>0</v>
      </c>
      <c r="M105" s="53"/>
      <c r="N105" s="180">
        <f>IFERROR(VLOOKUP($B105,Tabel1[#All],5,FALSE)*1.03^VALUE(RIGHT(M$69,1)-1),0)*M105</f>
        <v>0</v>
      </c>
      <c r="O105" s="54"/>
      <c r="P105" s="180">
        <f>IFERROR(VLOOKUP($B105,Tabel1[#All],5,FALSE)*1.03^VALUE(RIGHT(O$69,1)-1),0)*O105</f>
        <v>0</v>
      </c>
      <c r="Q105" s="53"/>
      <c r="R105" s="180">
        <f>IFERROR(VLOOKUP($B105,Tabel1[#All],5,FALSE)*1.03^VALUE(RIGHT(Q$69,1)-1),0)*Q105</f>
        <v>0</v>
      </c>
      <c r="S105" s="54"/>
      <c r="T105" s="180">
        <f>IFERROR(VLOOKUP($B105,Tabel1[#All],5,FALSE)*1.03^VALUE(RIGHT(S$69,1)-1),0)*S105</f>
        <v>0</v>
      </c>
      <c r="U105" s="53"/>
      <c r="V105" s="180">
        <f>IFERROR(VLOOKUP($B105,Tabel1[#All],5,FALSE)*1.03^VALUE(RIGHT(U$69,2)-1),0)*U105</f>
        <v>0</v>
      </c>
      <c r="W105" s="183">
        <f t="shared" si="8"/>
        <v>0</v>
      </c>
      <c r="X105" s="215"/>
    </row>
    <row r="106" spans="1:24" hidden="1" outlineLevel="1">
      <c r="A106" s="52" t="s">
        <v>33</v>
      </c>
      <c r="B106" s="32"/>
      <c r="C106" s="53"/>
      <c r="D106" s="180">
        <f>IFERROR(VLOOKUP($B106,Tabel1[#All],5,FALSE),0)*C106</f>
        <v>0</v>
      </c>
      <c r="E106" s="53"/>
      <c r="F106" s="180">
        <f>IFERROR(VLOOKUP($B106,Tabel1[#All],5,FALSE)*1.03^VALUE(RIGHT(E$69,1)-1),0)*E106</f>
        <v>0</v>
      </c>
      <c r="G106" s="53"/>
      <c r="H106" s="180">
        <f>IFERROR(VLOOKUP($B106,Tabel1[#All],5,FALSE)*1.03^VALUE(RIGHT(G$69,1)-1),0)*G106</f>
        <v>0</v>
      </c>
      <c r="I106" s="53"/>
      <c r="J106" s="180">
        <f>IFERROR(VLOOKUP($B106,Tabel1[#All],5,FALSE)*1.03^VALUE(RIGHT(I$69,1)-1),0)*I106</f>
        <v>0</v>
      </c>
      <c r="K106" s="53"/>
      <c r="L106" s="180">
        <f>IFERROR(VLOOKUP($B106,Tabel1[#All],5,FALSE)*1.03^VALUE(RIGHT(K$69,1)-1),0)*K106</f>
        <v>0</v>
      </c>
      <c r="M106" s="53"/>
      <c r="N106" s="180">
        <f>IFERROR(VLOOKUP($B106,Tabel1[#All],5,FALSE)*1.03^VALUE(RIGHT(M$69,1)-1),0)*M106</f>
        <v>0</v>
      </c>
      <c r="O106" s="54"/>
      <c r="P106" s="180">
        <f>IFERROR(VLOOKUP($B106,Tabel1[#All],5,FALSE)*1.03^VALUE(RIGHT(O$69,1)-1),0)*O106</f>
        <v>0</v>
      </c>
      <c r="Q106" s="53"/>
      <c r="R106" s="180">
        <f>IFERROR(VLOOKUP($B106,Tabel1[#All],5,FALSE)*1.03^VALUE(RIGHT(Q$69,1)-1),0)*Q106</f>
        <v>0</v>
      </c>
      <c r="S106" s="54"/>
      <c r="T106" s="180">
        <f>IFERROR(VLOOKUP($B106,Tabel1[#All],5,FALSE)*1.03^VALUE(RIGHT(S$69,1)-1),0)*S106</f>
        <v>0</v>
      </c>
      <c r="U106" s="53"/>
      <c r="V106" s="180">
        <f>IFERROR(VLOOKUP($B106,Tabel1[#All],5,FALSE)*1.03^VALUE(RIGHT(U$69,2)-1),0)*U106</f>
        <v>0</v>
      </c>
      <c r="W106" s="183">
        <f t="shared" si="8"/>
        <v>0</v>
      </c>
      <c r="X106" s="215"/>
    </row>
    <row r="107" spans="1:24" hidden="1" outlineLevel="1">
      <c r="A107" s="52" t="s">
        <v>33</v>
      </c>
      <c r="B107" s="32"/>
      <c r="C107" s="53"/>
      <c r="D107" s="180">
        <f>IFERROR(VLOOKUP($B107,Tabel1[#All],5,FALSE),0)*C107</f>
        <v>0</v>
      </c>
      <c r="E107" s="53"/>
      <c r="F107" s="180">
        <f>IFERROR(VLOOKUP($B107,Tabel1[#All],5,FALSE)*1.03^VALUE(RIGHT(E$69,1)-1),0)*E107</f>
        <v>0</v>
      </c>
      <c r="G107" s="53"/>
      <c r="H107" s="180">
        <f>IFERROR(VLOOKUP($B107,Tabel1[#All],5,FALSE)*1.03^VALUE(RIGHT(G$69,1)-1),0)*G107</f>
        <v>0</v>
      </c>
      <c r="I107" s="53"/>
      <c r="J107" s="180">
        <f>IFERROR(VLOOKUP($B107,Tabel1[#All],5,FALSE)*1.03^VALUE(RIGHT(I$69,1)-1),0)*I107</f>
        <v>0</v>
      </c>
      <c r="K107" s="53"/>
      <c r="L107" s="180">
        <f>IFERROR(VLOOKUP($B107,Tabel1[#All],5,FALSE)*1.03^VALUE(RIGHT(K$69,1)-1),0)*K107</f>
        <v>0</v>
      </c>
      <c r="M107" s="53"/>
      <c r="N107" s="180">
        <f>IFERROR(VLOOKUP($B107,Tabel1[#All],5,FALSE)*1.03^VALUE(RIGHT(M$69,1)-1),0)*M107</f>
        <v>0</v>
      </c>
      <c r="O107" s="54"/>
      <c r="P107" s="180">
        <f>IFERROR(VLOOKUP($B107,Tabel1[#All],5,FALSE)*1.03^VALUE(RIGHT(O$69,1)-1),0)*O107</f>
        <v>0</v>
      </c>
      <c r="Q107" s="53"/>
      <c r="R107" s="180">
        <f>IFERROR(VLOOKUP($B107,Tabel1[#All],5,FALSE)*1.03^VALUE(RIGHT(Q$69,1)-1),0)*Q107</f>
        <v>0</v>
      </c>
      <c r="S107" s="54"/>
      <c r="T107" s="180">
        <f>IFERROR(VLOOKUP($B107,Tabel1[#All],5,FALSE)*1.03^VALUE(RIGHT(S$69,1)-1),0)*S107</f>
        <v>0</v>
      </c>
      <c r="U107" s="53"/>
      <c r="V107" s="180">
        <f>IFERROR(VLOOKUP($B107,Tabel1[#All],5,FALSE)*1.03^VALUE(RIGHT(U$69,2)-1),0)*U107</f>
        <v>0</v>
      </c>
      <c r="W107" s="183">
        <f t="shared" si="8"/>
        <v>0</v>
      </c>
      <c r="X107" s="215"/>
    </row>
    <row r="108" spans="1:24" hidden="1" outlineLevel="1">
      <c r="A108" s="52" t="s">
        <v>33</v>
      </c>
      <c r="B108" s="32"/>
      <c r="C108" s="53"/>
      <c r="D108" s="180">
        <f>IFERROR(VLOOKUP($B108,Tabel1[#All],5,FALSE),0)*C108</f>
        <v>0</v>
      </c>
      <c r="E108" s="53"/>
      <c r="F108" s="180">
        <f>IFERROR(VLOOKUP($B108,Tabel1[#All],5,FALSE)*1.03^VALUE(RIGHT(E$69,1)-1),0)*E108</f>
        <v>0</v>
      </c>
      <c r="G108" s="53"/>
      <c r="H108" s="180">
        <f>IFERROR(VLOOKUP($B108,Tabel1[#All],5,FALSE)*1.03^VALUE(RIGHT(G$69,1)-1),0)*G108</f>
        <v>0</v>
      </c>
      <c r="I108" s="53"/>
      <c r="J108" s="180">
        <f>IFERROR(VLOOKUP($B108,Tabel1[#All],5,FALSE)*1.03^VALUE(RIGHT(I$69,1)-1),0)*I108</f>
        <v>0</v>
      </c>
      <c r="K108" s="53"/>
      <c r="L108" s="180">
        <f>IFERROR(VLOOKUP($B108,Tabel1[#All],5,FALSE)*1.03^VALUE(RIGHT(K$69,1)-1),0)*K108</f>
        <v>0</v>
      </c>
      <c r="M108" s="53"/>
      <c r="N108" s="180">
        <f>IFERROR(VLOOKUP($B108,Tabel1[#All],5,FALSE)*1.03^VALUE(RIGHT(M$69,1)-1),0)*M108</f>
        <v>0</v>
      </c>
      <c r="O108" s="54"/>
      <c r="P108" s="180">
        <f>IFERROR(VLOOKUP($B108,Tabel1[#All],5,FALSE)*1.03^VALUE(RIGHT(O$69,1)-1),0)*O108</f>
        <v>0</v>
      </c>
      <c r="Q108" s="53"/>
      <c r="R108" s="180">
        <f>IFERROR(VLOOKUP($B108,Tabel1[#All],5,FALSE)*1.03^VALUE(RIGHT(Q$69,1)-1),0)*Q108</f>
        <v>0</v>
      </c>
      <c r="S108" s="54"/>
      <c r="T108" s="180">
        <f>IFERROR(VLOOKUP($B108,Tabel1[#All],5,FALSE)*1.03^VALUE(RIGHT(S$69,1)-1),0)*S108</f>
        <v>0</v>
      </c>
      <c r="U108" s="53"/>
      <c r="V108" s="180">
        <f>IFERROR(VLOOKUP($B108,Tabel1[#All],5,FALSE)*1.03^VALUE(RIGHT(U$69,2)-1),0)*U108</f>
        <v>0</v>
      </c>
      <c r="W108" s="183">
        <f t="shared" si="8"/>
        <v>0</v>
      </c>
      <c r="X108" s="215"/>
    </row>
    <row r="109" spans="1:24" hidden="1" outlineLevel="1">
      <c r="A109" s="52" t="s">
        <v>33</v>
      </c>
      <c r="B109" s="32"/>
      <c r="C109" s="53"/>
      <c r="D109" s="180">
        <f>IFERROR(VLOOKUP($B109,Tabel1[#All],5,FALSE),0)*C109</f>
        <v>0</v>
      </c>
      <c r="E109" s="53"/>
      <c r="F109" s="180">
        <f>IFERROR(VLOOKUP($B109,Tabel1[#All],5,FALSE)*1.03^VALUE(RIGHT(E$69,1)-1),0)*E109</f>
        <v>0</v>
      </c>
      <c r="G109" s="53"/>
      <c r="H109" s="180">
        <f>IFERROR(VLOOKUP($B109,Tabel1[#All],5,FALSE)*1.03^VALUE(RIGHT(G$69,1)-1),0)*G109</f>
        <v>0</v>
      </c>
      <c r="I109" s="53"/>
      <c r="J109" s="180">
        <f>IFERROR(VLOOKUP($B109,Tabel1[#All],5,FALSE)*1.03^VALUE(RIGHT(I$69,1)-1),0)*I109</f>
        <v>0</v>
      </c>
      <c r="K109" s="53"/>
      <c r="L109" s="180">
        <f>IFERROR(VLOOKUP($B109,Tabel1[#All],5,FALSE)*1.03^VALUE(RIGHT(K$69,1)-1),0)*K109</f>
        <v>0</v>
      </c>
      <c r="M109" s="53"/>
      <c r="N109" s="180">
        <f>IFERROR(VLOOKUP($B109,Tabel1[#All],5,FALSE)*1.03^VALUE(RIGHT(M$69,1)-1),0)*M109</f>
        <v>0</v>
      </c>
      <c r="O109" s="54"/>
      <c r="P109" s="180">
        <f>IFERROR(VLOOKUP($B109,Tabel1[#All],5,FALSE)*1.03^VALUE(RIGHT(O$69,1)-1),0)*O109</f>
        <v>0</v>
      </c>
      <c r="Q109" s="53"/>
      <c r="R109" s="180">
        <f>IFERROR(VLOOKUP($B109,Tabel1[#All],5,FALSE)*1.03^VALUE(RIGHT(Q$69,1)-1),0)*Q109</f>
        <v>0</v>
      </c>
      <c r="S109" s="54"/>
      <c r="T109" s="180">
        <f>IFERROR(VLOOKUP($B109,Tabel1[#All],5,FALSE)*1.03^VALUE(RIGHT(S$69,1)-1),0)*S109</f>
        <v>0</v>
      </c>
      <c r="U109" s="53"/>
      <c r="V109" s="180">
        <f>IFERROR(VLOOKUP($B109,Tabel1[#All],5,FALSE)*1.03^VALUE(RIGHT(U$69,2)-1),0)*U109</f>
        <v>0</v>
      </c>
      <c r="W109" s="183">
        <f t="shared" si="8"/>
        <v>0</v>
      </c>
      <c r="X109" s="215"/>
    </row>
    <row r="110" spans="1:24" hidden="1" outlineLevel="1">
      <c r="A110" s="52" t="s">
        <v>33</v>
      </c>
      <c r="B110" s="32"/>
      <c r="C110" s="53"/>
      <c r="D110" s="180">
        <f>IFERROR(VLOOKUP($B110,Tabel1[#All],5,FALSE),0)*C110</f>
        <v>0</v>
      </c>
      <c r="E110" s="53"/>
      <c r="F110" s="180">
        <f>IFERROR(VLOOKUP($B110,Tabel1[#All],5,FALSE)*1.03^VALUE(RIGHT(E$69,1)-1),0)*E110</f>
        <v>0</v>
      </c>
      <c r="G110" s="53"/>
      <c r="H110" s="180">
        <f>IFERROR(VLOOKUP($B110,Tabel1[#All],5,FALSE)*1.03^VALUE(RIGHT(G$69,1)-1),0)*G110</f>
        <v>0</v>
      </c>
      <c r="I110" s="53"/>
      <c r="J110" s="180">
        <f>IFERROR(VLOOKUP($B110,Tabel1[#All],5,FALSE)*1.03^VALUE(RIGHT(I$69,1)-1),0)*I110</f>
        <v>0</v>
      </c>
      <c r="K110" s="53"/>
      <c r="L110" s="180">
        <f>IFERROR(VLOOKUP($B110,Tabel1[#All],5,FALSE)*1.03^VALUE(RIGHT(K$69,1)-1),0)*K110</f>
        <v>0</v>
      </c>
      <c r="M110" s="53"/>
      <c r="N110" s="180">
        <f>IFERROR(VLOOKUP($B110,Tabel1[#All],5,FALSE)*1.03^VALUE(RIGHT(M$69,1)-1),0)*M110</f>
        <v>0</v>
      </c>
      <c r="O110" s="54"/>
      <c r="P110" s="180">
        <f>IFERROR(VLOOKUP($B110,Tabel1[#All],5,FALSE)*1.03^VALUE(RIGHT(O$69,1)-1),0)*O110</f>
        <v>0</v>
      </c>
      <c r="Q110" s="53"/>
      <c r="R110" s="180">
        <f>IFERROR(VLOOKUP($B110,Tabel1[#All],5,FALSE)*1.03^VALUE(RIGHT(Q$69,1)-1),0)*Q110</f>
        <v>0</v>
      </c>
      <c r="S110" s="54"/>
      <c r="T110" s="180">
        <f>IFERROR(VLOOKUP($B110,Tabel1[#All],5,FALSE)*1.03^VALUE(RIGHT(S$69,1)-1),0)*S110</f>
        <v>0</v>
      </c>
      <c r="U110" s="53"/>
      <c r="V110" s="180">
        <f>IFERROR(VLOOKUP($B110,Tabel1[#All],5,FALSE)*1.03^VALUE(RIGHT(U$69,2)-1),0)*U110</f>
        <v>0</v>
      </c>
      <c r="W110" s="183">
        <f t="shared" si="8"/>
        <v>0</v>
      </c>
      <c r="X110" s="215"/>
    </row>
    <row r="111" spans="1:24" ht="12.75" hidden="1" outlineLevel="1" thickBot="1">
      <c r="A111" s="52" t="s">
        <v>33</v>
      </c>
      <c r="B111" s="32"/>
      <c r="C111" s="53"/>
      <c r="D111" s="180">
        <f>IFERROR(VLOOKUP($B111,Tabel1[#All],5,FALSE),0)*C111</f>
        <v>0</v>
      </c>
      <c r="E111" s="53"/>
      <c r="F111" s="180">
        <f>IFERROR(VLOOKUP($B111,Tabel1[#All],5,FALSE)*1.03^VALUE(RIGHT(E$69,1)-1),0)*E111</f>
        <v>0</v>
      </c>
      <c r="G111" s="53"/>
      <c r="H111" s="180">
        <f>IFERROR(VLOOKUP($B111,Tabel1[#All],5,FALSE)*1.03^VALUE(RIGHT(G$69,1)-1),0)*G111</f>
        <v>0</v>
      </c>
      <c r="I111" s="53"/>
      <c r="J111" s="180">
        <f>IFERROR(VLOOKUP($B111,Tabel1[#All],5,FALSE)*1.03^VALUE(RIGHT(I$69,1)-1),0)*I111</f>
        <v>0</v>
      </c>
      <c r="K111" s="53"/>
      <c r="L111" s="180">
        <f>IFERROR(VLOOKUP($B111,Tabel1[#All],5,FALSE)*1.03^VALUE(RIGHT(K$69,1)-1),0)*K111</f>
        <v>0</v>
      </c>
      <c r="M111" s="53"/>
      <c r="N111" s="180">
        <f>IFERROR(VLOOKUP($B111,Tabel1[#All],5,FALSE)*1.03^VALUE(RIGHT(M$69,1)-1),0)*M111</f>
        <v>0</v>
      </c>
      <c r="O111" s="54"/>
      <c r="P111" s="180">
        <f>IFERROR(VLOOKUP($B111,Tabel1[#All],5,FALSE)*1.03^VALUE(RIGHT(O$69,1)-1),0)*O111</f>
        <v>0</v>
      </c>
      <c r="Q111" s="53"/>
      <c r="R111" s="180">
        <f>IFERROR(VLOOKUP($B111,Tabel1[#All],5,FALSE)*1.03^VALUE(RIGHT(Q$69,1)-1),0)*Q111</f>
        <v>0</v>
      </c>
      <c r="S111" s="54"/>
      <c r="T111" s="180">
        <f>IFERROR(VLOOKUP($B111,Tabel1[#All],5,FALSE)*1.03^VALUE(RIGHT(S$69,1)-1),0)*S111</f>
        <v>0</v>
      </c>
      <c r="U111" s="53"/>
      <c r="V111" s="180">
        <f>IFERROR(VLOOKUP($B111,Tabel1[#All],5,FALSE)*1.03^VALUE(RIGHT(U$69,2)-1),0)*U111</f>
        <v>0</v>
      </c>
      <c r="W111" s="183">
        <f t="shared" si="8"/>
        <v>0</v>
      </c>
      <c r="X111" s="215"/>
    </row>
    <row r="112" spans="1:24" collapsed="1">
      <c r="A112" s="57" t="s">
        <v>1</v>
      </c>
      <c r="B112" s="41"/>
      <c r="C112" s="41"/>
      <c r="D112" s="46" t="s">
        <v>21</v>
      </c>
      <c r="E112" s="41"/>
      <c r="F112" s="46" t="s">
        <v>21</v>
      </c>
      <c r="G112" s="41"/>
      <c r="H112" s="46" t="s">
        <v>21</v>
      </c>
      <c r="I112" s="36"/>
      <c r="J112" s="46" t="s">
        <v>21</v>
      </c>
      <c r="K112" s="36"/>
      <c r="L112" s="46" t="s">
        <v>21</v>
      </c>
      <c r="M112" s="36"/>
      <c r="N112" s="46" t="s">
        <v>21</v>
      </c>
      <c r="O112" s="41"/>
      <c r="P112" s="46" t="s">
        <v>21</v>
      </c>
      <c r="Q112" s="41"/>
      <c r="R112" s="46" t="s">
        <v>21</v>
      </c>
      <c r="S112" s="41"/>
      <c r="T112" s="46" t="s">
        <v>21</v>
      </c>
      <c r="U112" s="36"/>
      <c r="V112" s="46" t="s">
        <v>21</v>
      </c>
      <c r="W112" s="50"/>
      <c r="X112" s="215"/>
    </row>
    <row r="113" spans="1:25" hidden="1">
      <c r="A113" s="52" t="s">
        <v>137</v>
      </c>
      <c r="B113" s="58"/>
      <c r="C113" s="58"/>
      <c r="D113" s="59"/>
      <c r="E113" s="62"/>
      <c r="F113" s="61"/>
      <c r="G113" s="58"/>
      <c r="H113" s="61"/>
      <c r="I113" s="62"/>
      <c r="J113" s="61"/>
      <c r="K113" s="65"/>
      <c r="L113" s="61"/>
      <c r="M113" s="60"/>
      <c r="N113" s="61"/>
      <c r="O113" s="62"/>
      <c r="P113" s="64"/>
      <c r="Q113" s="62"/>
      <c r="R113" s="61"/>
      <c r="S113" s="62"/>
      <c r="T113" s="64"/>
      <c r="U113" s="62"/>
      <c r="V113" s="59"/>
      <c r="W113" s="184">
        <f t="shared" si="8"/>
        <v>0</v>
      </c>
      <c r="X113" s="215"/>
    </row>
    <row r="114" spans="1:25" hidden="1">
      <c r="A114" s="111" t="s">
        <v>138</v>
      </c>
      <c r="B114" s="58"/>
      <c r="C114" s="58"/>
      <c r="D114" s="66"/>
      <c r="E114" s="62"/>
      <c r="F114" s="67"/>
      <c r="G114" s="60"/>
      <c r="H114" s="67"/>
      <c r="I114" s="62"/>
      <c r="J114" s="67"/>
      <c r="K114" s="65"/>
      <c r="L114" s="67"/>
      <c r="M114" s="60"/>
      <c r="N114" s="67"/>
      <c r="O114" s="62"/>
      <c r="P114" s="68"/>
      <c r="Q114" s="62"/>
      <c r="R114" s="67"/>
      <c r="S114" s="62"/>
      <c r="T114" s="68"/>
      <c r="U114" s="62"/>
      <c r="V114" s="66"/>
      <c r="W114" s="184">
        <f t="shared" si="8"/>
        <v>0</v>
      </c>
      <c r="X114" s="215"/>
    </row>
    <row r="115" spans="1:25" hidden="1">
      <c r="A115" s="111" t="s">
        <v>139</v>
      </c>
      <c r="B115" s="58"/>
      <c r="C115" s="58"/>
      <c r="D115" s="66"/>
      <c r="E115" s="62"/>
      <c r="F115" s="67"/>
      <c r="G115" s="60"/>
      <c r="H115" s="67"/>
      <c r="I115" s="62"/>
      <c r="J115" s="67"/>
      <c r="K115" s="65"/>
      <c r="L115" s="67"/>
      <c r="M115" s="60"/>
      <c r="N115" s="67"/>
      <c r="O115" s="62"/>
      <c r="P115" s="68"/>
      <c r="Q115" s="62"/>
      <c r="R115" s="67"/>
      <c r="S115" s="62"/>
      <c r="T115" s="68"/>
      <c r="U115" s="62"/>
      <c r="V115" s="66"/>
      <c r="W115" s="184">
        <f t="shared" si="8"/>
        <v>0</v>
      </c>
      <c r="X115" s="215"/>
    </row>
    <row r="116" spans="1:25" hidden="1">
      <c r="A116" s="29" t="s">
        <v>2</v>
      </c>
      <c r="B116" s="58"/>
      <c r="C116" s="58"/>
      <c r="D116" s="66"/>
      <c r="E116" s="58"/>
      <c r="F116" s="67"/>
      <c r="G116" s="60"/>
      <c r="H116" s="67"/>
      <c r="I116" s="62"/>
      <c r="J116" s="67"/>
      <c r="K116" s="65"/>
      <c r="L116" s="67"/>
      <c r="M116" s="58"/>
      <c r="N116" s="67"/>
      <c r="O116" s="58"/>
      <c r="P116" s="68"/>
      <c r="Q116" s="62"/>
      <c r="R116" s="67"/>
      <c r="S116" s="58"/>
      <c r="T116" s="68"/>
      <c r="U116" s="58"/>
      <c r="V116" s="66"/>
      <c r="W116" s="184">
        <f t="shared" ref="W116:W117" si="9">D116+F116+H116+J116+L116+N116+P116+R116+T116+V116</f>
        <v>0</v>
      </c>
      <c r="X116" s="215"/>
    </row>
    <row r="117" spans="1:25" ht="12.75" thickBot="1">
      <c r="A117" s="29"/>
      <c r="B117" s="58"/>
      <c r="C117" s="58"/>
      <c r="D117" s="66"/>
      <c r="E117" s="65"/>
      <c r="F117" s="67"/>
      <c r="G117" s="69"/>
      <c r="H117" s="67"/>
      <c r="I117" s="69"/>
      <c r="J117" s="67"/>
      <c r="K117" s="65"/>
      <c r="L117" s="67"/>
      <c r="M117" s="65"/>
      <c r="N117" s="67"/>
      <c r="O117" s="70"/>
      <c r="P117" s="68"/>
      <c r="Q117" s="69"/>
      <c r="R117" s="67"/>
      <c r="S117" s="70"/>
      <c r="T117" s="68"/>
      <c r="U117" s="65"/>
      <c r="V117" s="66"/>
      <c r="W117" s="185">
        <f t="shared" si="9"/>
        <v>0</v>
      </c>
      <c r="X117" s="215"/>
    </row>
    <row r="118" spans="1:25" ht="12.75" thickBot="1">
      <c r="A118" s="30" t="s">
        <v>51</v>
      </c>
      <c r="B118" s="30"/>
      <c r="C118" s="21"/>
      <c r="D118" s="187">
        <f>SUM(D71:D117)</f>
        <v>0</v>
      </c>
      <c r="E118" s="22"/>
      <c r="F118" s="187">
        <f>SUM(F71:F117)</f>
        <v>0</v>
      </c>
      <c r="G118" s="22"/>
      <c r="H118" s="187">
        <f>SUM(H71:H117)</f>
        <v>0</v>
      </c>
      <c r="I118" s="22"/>
      <c r="J118" s="187">
        <f>SUM(J71:J117)</f>
        <v>0</v>
      </c>
      <c r="K118" s="22"/>
      <c r="L118" s="187">
        <f>SUM(L71:L117)</f>
        <v>0</v>
      </c>
      <c r="M118" s="22"/>
      <c r="N118" s="187">
        <f>SUM(N71:N117)</f>
        <v>0</v>
      </c>
      <c r="O118" s="22"/>
      <c r="P118" s="187">
        <f>SUM(P71:P117)</f>
        <v>0</v>
      </c>
      <c r="Q118" s="22"/>
      <c r="R118" s="187">
        <f>SUM(R71:R117)</f>
        <v>0</v>
      </c>
      <c r="S118" s="22"/>
      <c r="T118" s="187">
        <f>SUM(T71:T117)</f>
        <v>0</v>
      </c>
      <c r="U118" s="84"/>
      <c r="V118" s="187">
        <f>SUM(V71:V117)</f>
        <v>0</v>
      </c>
      <c r="W118" s="186">
        <f>SUM(W71:W117)</f>
        <v>0</v>
      </c>
      <c r="X118" s="215"/>
    </row>
    <row r="119" spans="1:25" ht="12.75" thickBot="1">
      <c r="A119" s="31"/>
      <c r="B119" s="31"/>
      <c r="C119" s="72"/>
      <c r="D119" s="73"/>
      <c r="E119" s="74"/>
      <c r="F119" s="75"/>
      <c r="G119" s="74"/>
      <c r="H119" s="75"/>
      <c r="I119" s="74"/>
      <c r="J119" s="75"/>
      <c r="K119" s="74"/>
      <c r="L119" s="75"/>
      <c r="M119" s="74"/>
      <c r="N119" s="75"/>
      <c r="O119" s="74"/>
      <c r="P119" s="75"/>
      <c r="Q119" s="74"/>
      <c r="R119" s="75"/>
      <c r="S119" s="74"/>
      <c r="T119" s="75"/>
      <c r="U119" s="74"/>
      <c r="V119" s="76"/>
      <c r="W119" s="77"/>
      <c r="X119" s="215"/>
    </row>
    <row r="120" spans="1:25" s="16" customFormat="1" ht="12.75" thickBot="1">
      <c r="A120" s="85" t="s">
        <v>5</v>
      </c>
      <c r="B120" s="85"/>
      <c r="C120" s="86"/>
      <c r="D120" s="188">
        <f>D118+D66</f>
        <v>1412926.6666666667</v>
      </c>
      <c r="E120" s="87"/>
      <c r="F120" s="188">
        <f>F118+F66</f>
        <v>2825853.3333333335</v>
      </c>
      <c r="G120" s="87"/>
      <c r="H120" s="188">
        <f>H118+H66</f>
        <v>1521613.3333333335</v>
      </c>
      <c r="I120" s="87"/>
      <c r="J120" s="188">
        <f>J118+J66</f>
        <v>3695346.666666667</v>
      </c>
      <c r="K120" s="87"/>
      <c r="L120" s="188">
        <f>L118+L66</f>
        <v>2173733.3333333335</v>
      </c>
      <c r="M120" s="87"/>
      <c r="N120" s="188">
        <f>N118+N66</f>
        <v>2173733.3333333335</v>
      </c>
      <c r="O120" s="87"/>
      <c r="P120" s="188">
        <f>P118+P66</f>
        <v>3477973.333333333</v>
      </c>
      <c r="Q120" s="87"/>
      <c r="R120" s="188">
        <f>R118+R66</f>
        <v>2825853.3333333335</v>
      </c>
      <c r="S120" s="87"/>
      <c r="T120" s="189">
        <f>T118+T66</f>
        <v>1086866.6666666667</v>
      </c>
      <c r="U120" s="88"/>
      <c r="V120" s="190">
        <f>V118+V66</f>
        <v>543433.33333333337</v>
      </c>
      <c r="W120" s="191">
        <f>W118+W66</f>
        <v>21737333.333333332</v>
      </c>
      <c r="X120" s="218"/>
      <c r="Y120" s="15"/>
    </row>
    <row r="121" spans="1:25">
      <c r="A121" s="16"/>
      <c r="B121" s="16"/>
    </row>
    <row r="122" spans="1:25">
      <c r="A122" s="16" t="s">
        <v>63</v>
      </c>
      <c r="B122" s="16"/>
    </row>
    <row r="123" spans="1:25" ht="40.5" customHeight="1">
      <c r="A123" s="282" t="s">
        <v>62</v>
      </c>
      <c r="B123" s="282"/>
      <c r="C123" s="283"/>
      <c r="D123" s="283"/>
      <c r="E123" s="283"/>
      <c r="F123" s="283"/>
      <c r="G123" s="283"/>
      <c r="H123" s="283"/>
      <c r="I123" s="283"/>
      <c r="J123" s="283"/>
      <c r="K123" s="283"/>
      <c r="L123" s="283"/>
      <c r="M123" s="283"/>
      <c r="N123" s="283"/>
      <c r="O123" s="283"/>
      <c r="P123" s="283"/>
      <c r="Q123" s="283"/>
      <c r="R123" s="283"/>
      <c r="S123" s="283"/>
      <c r="T123" s="283"/>
      <c r="U123" s="283"/>
      <c r="V123" s="283"/>
      <c r="W123" s="283"/>
    </row>
    <row r="124" spans="1:25">
      <c r="A124" s="13" t="s">
        <v>61</v>
      </c>
    </row>
    <row r="125" spans="1:25" ht="12.75" thickBot="1"/>
    <row r="126" spans="1:25" ht="28.5" customHeight="1" thickBot="1">
      <c r="A126" s="112" t="s">
        <v>45</v>
      </c>
      <c r="B126" s="120"/>
      <c r="C126" s="120"/>
      <c r="D126" s="121"/>
      <c r="E126" s="120"/>
      <c r="F126" s="121"/>
      <c r="G126" s="120"/>
      <c r="H126" s="121"/>
      <c r="I126" s="120"/>
      <c r="J126" s="121"/>
      <c r="K126" s="120"/>
      <c r="L126" s="121"/>
      <c r="M126" s="120"/>
      <c r="N126" s="121"/>
      <c r="O126" s="120"/>
      <c r="P126" s="121"/>
      <c r="Q126" s="120"/>
      <c r="R126" s="121"/>
      <c r="S126" s="120"/>
      <c r="T126" s="121"/>
      <c r="U126" s="120"/>
      <c r="V126" s="121"/>
      <c r="W126" s="127"/>
      <c r="X126" s="127"/>
    </row>
    <row r="127" spans="1:25" ht="12.75" thickBot="1">
      <c r="A127" s="150" t="s">
        <v>6</v>
      </c>
      <c r="B127" s="128"/>
      <c r="C127" s="129"/>
      <c r="D127" s="130"/>
      <c r="E127" s="129"/>
      <c r="F127" s="131"/>
      <c r="G127" s="129"/>
      <c r="H127" s="131"/>
      <c r="I127" s="129"/>
      <c r="J127" s="131"/>
      <c r="K127" s="129"/>
      <c r="L127" s="131"/>
      <c r="M127" s="129"/>
      <c r="N127" s="131"/>
      <c r="O127" s="132"/>
      <c r="P127" s="133"/>
      <c r="Q127" s="134"/>
      <c r="R127" s="131"/>
      <c r="S127" s="132"/>
      <c r="T127" s="133"/>
      <c r="U127" s="129"/>
      <c r="V127" s="135"/>
      <c r="W127" s="136"/>
      <c r="X127" s="213" t="s">
        <v>28</v>
      </c>
    </row>
    <row r="128" spans="1:25">
      <c r="A128" s="151" t="s">
        <v>23</v>
      </c>
      <c r="B128" s="137" t="s">
        <v>49</v>
      </c>
      <c r="C128" s="137" t="s">
        <v>7</v>
      </c>
      <c r="D128" s="138"/>
      <c r="E128" s="137" t="s">
        <v>8</v>
      </c>
      <c r="F128" s="138"/>
      <c r="G128" s="137" t="s">
        <v>9</v>
      </c>
      <c r="H128" s="138"/>
      <c r="I128" s="137" t="s">
        <v>10</v>
      </c>
      <c r="J128" s="138"/>
      <c r="K128" s="137" t="s">
        <v>11</v>
      </c>
      <c r="L128" s="138"/>
      <c r="M128" s="137" t="s">
        <v>12</v>
      </c>
      <c r="N128" s="138"/>
      <c r="O128" s="139" t="s">
        <v>13</v>
      </c>
      <c r="P128" s="140"/>
      <c r="Q128" s="137" t="s">
        <v>14</v>
      </c>
      <c r="R128" s="138"/>
      <c r="S128" s="139" t="s">
        <v>15</v>
      </c>
      <c r="T128" s="140"/>
      <c r="U128" s="141" t="s">
        <v>16</v>
      </c>
      <c r="V128" s="138"/>
      <c r="W128" s="142" t="s">
        <v>4</v>
      </c>
      <c r="X128" s="214"/>
    </row>
    <row r="129" spans="1:24">
      <c r="A129" s="90"/>
      <c r="B129" s="45"/>
      <c r="C129" s="51" t="s">
        <v>48</v>
      </c>
      <c r="D129" s="46" t="s">
        <v>21</v>
      </c>
      <c r="E129" s="51" t="s">
        <v>48</v>
      </c>
      <c r="F129" s="46" t="s">
        <v>21</v>
      </c>
      <c r="G129" s="51" t="s">
        <v>48</v>
      </c>
      <c r="H129" s="46" t="s">
        <v>21</v>
      </c>
      <c r="I129" s="51" t="s">
        <v>48</v>
      </c>
      <c r="J129" s="46" t="s">
        <v>21</v>
      </c>
      <c r="K129" s="51" t="s">
        <v>48</v>
      </c>
      <c r="L129" s="46" t="s">
        <v>21</v>
      </c>
      <c r="M129" s="51" t="s">
        <v>48</v>
      </c>
      <c r="N129" s="46" t="s">
        <v>21</v>
      </c>
      <c r="O129" s="51" t="s">
        <v>48</v>
      </c>
      <c r="P129" s="48" t="s">
        <v>21</v>
      </c>
      <c r="Q129" s="51" t="s">
        <v>48</v>
      </c>
      <c r="R129" s="46" t="s">
        <v>21</v>
      </c>
      <c r="S129" s="51" t="s">
        <v>48</v>
      </c>
      <c r="T129" s="48" t="s">
        <v>21</v>
      </c>
      <c r="U129" s="51" t="s">
        <v>48</v>
      </c>
      <c r="V129" s="46" t="s">
        <v>21</v>
      </c>
      <c r="W129" s="83"/>
      <c r="X129" s="215"/>
    </row>
    <row r="130" spans="1:24">
      <c r="A130" s="52" t="s">
        <v>153</v>
      </c>
      <c r="B130" s="52">
        <v>10</v>
      </c>
      <c r="C130" s="51">
        <v>1260</v>
      </c>
      <c r="D130" s="180">
        <f>IFERROR(VLOOKUP($B130,Tabel1[#All],5,FALSE),0)*C130</f>
        <v>98280</v>
      </c>
      <c r="E130" s="51">
        <v>1707</v>
      </c>
      <c r="F130" s="180">
        <f>IFERROR(VLOOKUP($B130,Tabel1[#All],5,FALSE)*1.03^VALUE(RIGHT(E$128,1)-1),0)*E130</f>
        <v>137140.38</v>
      </c>
      <c r="G130" s="51">
        <v>1707</v>
      </c>
      <c r="H130" s="180">
        <f>IFERROR(VLOOKUP($B130,Tabel1[#All],5,FALSE)*1.03^VALUE(RIGHT(G$128,1)-1),0)*G130</f>
        <v>141254.59139999998</v>
      </c>
      <c r="I130" s="51">
        <v>574</v>
      </c>
      <c r="J130" s="180">
        <f>IFERROR(VLOOKUP($B130,Tabel1[#All],5,FALSE)*1.03^VALUE(RIGHT(I$128,1)-1),0)*I130</f>
        <v>48923.573244000007</v>
      </c>
      <c r="K130" s="51">
        <v>1239</v>
      </c>
      <c r="L130" s="180">
        <f>IFERROR(VLOOKUP($B130,Tabel1[#All],5,FALSE)*1.03^VALUE(RIGHT(K$128,1)-1),0)*K130</f>
        <v>108771.42241601998</v>
      </c>
      <c r="M130" s="51">
        <v>1222</v>
      </c>
      <c r="N130" s="180">
        <f>IFERROR(VLOOKUP($B130,Tabel1[#All],5,FALSE)*1.03^VALUE(RIGHT(M$128,1)-1),0)*M130</f>
        <v>110497.36766597879</v>
      </c>
      <c r="O130" s="91">
        <v>89</v>
      </c>
      <c r="P130" s="180">
        <f>IFERROR(VLOOKUP($B130,Tabel1[#All],5,FALSE)*1.03^VALUE(RIGHT(O$128,1)-1),0)*O130</f>
        <v>8289.1110425043171</v>
      </c>
      <c r="Q130" s="51">
        <v>72</v>
      </c>
      <c r="R130" s="180">
        <f>IFERROR(VLOOKUP($B130,Tabel1[#All],5,FALSE)*1.03^VALUE(RIGHT(Q$128,1)-1),0)*Q130</f>
        <v>6906.9716282260697</v>
      </c>
      <c r="S130" s="91">
        <v>47</v>
      </c>
      <c r="T130" s="180">
        <f>IFERROR(VLOOKUP($B130,Tabel1[#All],5,FALSE)*1.03^VALUE(RIGHT(S$128,1)-1),0)*S130</f>
        <v>4643.9791183669995</v>
      </c>
      <c r="U130" s="51">
        <v>43</v>
      </c>
      <c r="V130" s="180">
        <f>IFERROR(VLOOKUP($B130,Tabel1[#All],5,FALSE)*1.03^VALUE(RIGHT(U$128,2)-1),0)*U130</f>
        <v>4376.2092585632863</v>
      </c>
      <c r="W130" s="183">
        <f t="shared" ref="W130:W138" si="10">D130+F130+H130+J130+L130+N130+P130+R130+T130+V130</f>
        <v>669083.60577365942</v>
      </c>
      <c r="X130" s="215" t="s">
        <v>165</v>
      </c>
    </row>
    <row r="131" spans="1:24">
      <c r="A131" s="52" t="s">
        <v>154</v>
      </c>
      <c r="B131" s="52">
        <v>8</v>
      </c>
      <c r="C131" s="51">
        <v>528</v>
      </c>
      <c r="D131" s="180">
        <f>IFERROR(VLOOKUP($B131,Tabel1[#All],5,FALSE),0)*C131</f>
        <v>35376</v>
      </c>
      <c r="E131" s="51">
        <v>591</v>
      </c>
      <c r="F131" s="180">
        <f>IFERROR(VLOOKUP($B131,Tabel1[#All],5,FALSE)*1.03^VALUE(RIGHT(E$128,1)-1),0)*E131</f>
        <v>40784.910000000003</v>
      </c>
      <c r="G131" s="51">
        <v>591</v>
      </c>
      <c r="H131" s="180">
        <f>IFERROR(VLOOKUP($B131,Tabel1[#All],5,FALSE)*1.03^VALUE(RIGHT(G$128,1)-1),0)*G131</f>
        <v>42008.457299999995</v>
      </c>
      <c r="I131" s="51">
        <v>1031</v>
      </c>
      <c r="J131" s="180">
        <f>IFERROR(VLOOKUP($B131,Tabel1[#All],5,FALSE)*1.03^VALUE(RIGHT(I$128,1)-1),0)*I131</f>
        <v>75482.302979</v>
      </c>
      <c r="K131" s="51">
        <v>1256</v>
      </c>
      <c r="L131" s="180">
        <f>IFERROR(VLOOKUP($B131,Tabel1[#All],5,FALSE)*1.03^VALUE(RIGHT(K$128,1)-1),0)*K131</f>
        <v>94713.817379119995</v>
      </c>
      <c r="M131" s="51">
        <v>1259</v>
      </c>
      <c r="N131" s="180">
        <f>IFERROR(VLOOKUP($B131,Tabel1[#All],5,FALSE)*1.03^VALUE(RIGHT(M$128,1)-1),0)*M131</f>
        <v>97788.245989427887</v>
      </c>
      <c r="O131" s="91">
        <v>130</v>
      </c>
      <c r="P131" s="180">
        <f>IFERROR(VLOOKUP($B131,Tabel1[#All],5,FALSE)*1.03^VALUE(RIGHT(O$128,1)-1),0)*O131</f>
        <v>10400.195502767589</v>
      </c>
      <c r="Q131" s="51">
        <v>62</v>
      </c>
      <c r="R131" s="180">
        <f>IFERROR(VLOOKUP($B131,Tabel1[#All],5,FALSE)*1.03^VALUE(RIGHT(Q$128,1)-1),0)*Q131</f>
        <v>5108.8960369749093</v>
      </c>
      <c r="S131" s="91">
        <v>51</v>
      </c>
      <c r="T131" s="180">
        <f>IFERROR(VLOOKUP($B131,Tabel1[#All],5,FALSE)*1.03^VALUE(RIGHT(S$128,1)-1),0)*S131</f>
        <v>4328.5533681014831</v>
      </c>
      <c r="U131" s="51">
        <v>51</v>
      </c>
      <c r="V131" s="180">
        <f>IFERROR(VLOOKUP($B131,Tabel1[#All],5,FALSE)*1.03^VALUE(RIGHT(U$128,2)-1),0)*U131</f>
        <v>4458.4099691445281</v>
      </c>
      <c r="W131" s="183">
        <f t="shared" si="10"/>
        <v>410449.78852453636</v>
      </c>
      <c r="X131" s="215" t="s">
        <v>166</v>
      </c>
    </row>
    <row r="132" spans="1:24">
      <c r="A132" s="52" t="s">
        <v>155</v>
      </c>
      <c r="B132" s="52">
        <v>10</v>
      </c>
      <c r="C132" s="51">
        <v>3822</v>
      </c>
      <c r="D132" s="180">
        <f>IFERROR(VLOOKUP($B132,Tabel1[#All],5,FALSE),0)*C132</f>
        <v>298116</v>
      </c>
      <c r="E132" s="51">
        <v>4813</v>
      </c>
      <c r="F132" s="180">
        <f>IFERROR(VLOOKUP($B132,Tabel1[#All],5,FALSE)*1.03^VALUE(RIGHT(E$128,1)-1),0)*E132</f>
        <v>386676.42000000004</v>
      </c>
      <c r="G132" s="51">
        <v>4238</v>
      </c>
      <c r="H132" s="180">
        <f>IFERROR(VLOOKUP($B132,Tabel1[#All],5,FALSE)*1.03^VALUE(RIGHT(G$128,1)-1),0)*G132</f>
        <v>350695.34759999998</v>
      </c>
      <c r="I132" s="51">
        <v>2669</v>
      </c>
      <c r="J132" s="180">
        <f>IFERROR(VLOOKUP($B132,Tabel1[#All],5,FALSE)*1.03^VALUE(RIGHT(I$128,1)-1),0)*I132</f>
        <v>227486.09231400001</v>
      </c>
      <c r="K132" s="51">
        <v>2621</v>
      </c>
      <c r="L132" s="180">
        <f>IFERROR(VLOOKUP($B132,Tabel1[#All],5,FALSE)*1.03^VALUE(RIGHT(K$128,1)-1),0)*K132</f>
        <v>230096.77009877996</v>
      </c>
      <c r="M132" s="51">
        <v>1204</v>
      </c>
      <c r="N132" s="180">
        <f>IFERROR(VLOOKUP($B132,Tabel1[#All],5,FALSE)*1.03^VALUE(RIGHT(M$128,1)-1),0)*M132</f>
        <v>108869.74686566158</v>
      </c>
      <c r="O132" s="91">
        <v>1203</v>
      </c>
      <c r="P132" s="180">
        <f>IFERROR(VLOOKUP($B132,Tabel1[#All],5,FALSE)*1.03^VALUE(RIGHT(O$128,1)-1),0)*O132</f>
        <v>112042.70319250217</v>
      </c>
      <c r="Q132" s="51">
        <v>692</v>
      </c>
      <c r="R132" s="180">
        <f>IFERROR(VLOOKUP($B132,Tabel1[#All],5,FALSE)*1.03^VALUE(RIGHT(Q$128,1)-1),0)*Q132</f>
        <v>66383.671760172787</v>
      </c>
      <c r="S132" s="91">
        <v>158</v>
      </c>
      <c r="T132" s="180">
        <f>IFERROR(VLOOKUP($B132,Tabel1[#All],5,FALSE)*1.03^VALUE(RIGHT(S$128,1)-1),0)*S132</f>
        <v>15611.674483020977</v>
      </c>
      <c r="U132" s="51">
        <v>142</v>
      </c>
      <c r="V132" s="180">
        <f>IFERROR(VLOOKUP($B132,Tabel1[#All],5,FALSE)*1.03^VALUE(RIGHT(U$128,2)-1),0)*U132</f>
        <v>14451.667784092711</v>
      </c>
      <c r="W132" s="183">
        <f t="shared" si="10"/>
        <v>1810430.0940982306</v>
      </c>
      <c r="X132" s="215" t="s">
        <v>167</v>
      </c>
    </row>
    <row r="133" spans="1:24">
      <c r="A133" s="52" t="s">
        <v>156</v>
      </c>
      <c r="B133" s="52">
        <v>8</v>
      </c>
      <c r="C133" s="51">
        <v>704</v>
      </c>
      <c r="D133" s="180">
        <f>IFERROR(VLOOKUP($B133,Tabel1[#All],5,FALSE),0)*C133</f>
        <v>47168</v>
      </c>
      <c r="E133" s="51">
        <v>2443</v>
      </c>
      <c r="F133" s="180">
        <f>IFERROR(VLOOKUP($B133,Tabel1[#All],5,FALSE)*1.03^VALUE(RIGHT(E$128,1)-1),0)*E133</f>
        <v>168591.43000000002</v>
      </c>
      <c r="G133" s="51">
        <v>2439</v>
      </c>
      <c r="H133" s="180">
        <f>IFERROR(VLOOKUP($B133,Tabel1[#All],5,FALSE)*1.03^VALUE(RIGHT(G$128,1)-1),0)*G133</f>
        <v>173364.8517</v>
      </c>
      <c r="I133" s="51">
        <v>2398</v>
      </c>
      <c r="J133" s="180">
        <f>IFERROR(VLOOKUP($B133,Tabel1[#All],5,FALSE)*1.03^VALUE(RIGHT(I$128,1)-1),0)*I133</f>
        <v>175564.07618200002</v>
      </c>
      <c r="K133" s="51">
        <v>2395</v>
      </c>
      <c r="L133" s="180">
        <f>IFERROR(VLOOKUP($B133,Tabel1[#All],5,FALSE)*1.03^VALUE(RIGHT(K$128,1)-1),0)*K133</f>
        <v>180604.77119664999</v>
      </c>
      <c r="M133" s="51">
        <v>1497</v>
      </c>
      <c r="N133" s="180">
        <f>IFERROR(VLOOKUP($B133,Tabel1[#All],5,FALSE)*1.03^VALUE(RIGHT(M$128,1)-1),0)*M133</f>
        <v>116274.03037821568</v>
      </c>
      <c r="O133" s="91">
        <v>1338</v>
      </c>
      <c r="P133" s="180">
        <f>IFERROR(VLOOKUP($B133,Tabel1[#All],5,FALSE)*1.03^VALUE(RIGHT(O$128,1)-1),0)*O133</f>
        <v>107042.01217463872</v>
      </c>
      <c r="Q133" s="51">
        <v>659</v>
      </c>
      <c r="R133" s="180">
        <f>IFERROR(VLOOKUP($B133,Tabel1[#All],5,FALSE)*1.03^VALUE(RIGHT(Q$128,1)-1),0)*Q133</f>
        <v>54302.620780104284</v>
      </c>
      <c r="S133" s="91">
        <v>170</v>
      </c>
      <c r="T133" s="180">
        <f>IFERROR(VLOOKUP($B133,Tabel1[#All],5,FALSE)*1.03^VALUE(RIGHT(S$128,1)-1),0)*S133</f>
        <v>14428.511227004945</v>
      </c>
      <c r="U133" s="51">
        <v>170</v>
      </c>
      <c r="V133" s="180">
        <f>IFERROR(VLOOKUP($B133,Tabel1[#All],5,FALSE)*1.03^VALUE(RIGHT(U$128,2)-1),0)*U133</f>
        <v>14861.366563815094</v>
      </c>
      <c r="W133" s="183">
        <f t="shared" si="10"/>
        <v>1052201.6702024287</v>
      </c>
      <c r="X133" s="215" t="s">
        <v>168</v>
      </c>
    </row>
    <row r="134" spans="1:24">
      <c r="A134" s="52" t="s">
        <v>157</v>
      </c>
      <c r="B134" s="52">
        <v>10</v>
      </c>
      <c r="C134" s="51">
        <v>4516</v>
      </c>
      <c r="D134" s="180">
        <f>IFERROR(VLOOKUP($B134,Tabel1[#All],5,FALSE),0)*C134</f>
        <v>352248</v>
      </c>
      <c r="E134" s="51">
        <v>4581</v>
      </c>
      <c r="F134" s="180">
        <f>IFERROR(VLOOKUP($B134,Tabel1[#All],5,FALSE)*1.03^VALUE(RIGHT(E$128,1)-1),0)*E134</f>
        <v>368037.54000000004</v>
      </c>
      <c r="G134" s="51">
        <v>4973</v>
      </c>
      <c r="H134" s="180">
        <f>IFERROR(VLOOKUP($B134,Tabel1[#All],5,FALSE)*1.03^VALUE(RIGHT(G$128,1)-1),0)*G134</f>
        <v>411516.74459999998</v>
      </c>
      <c r="I134" s="51">
        <v>4672</v>
      </c>
      <c r="J134" s="180">
        <f>IFERROR(VLOOKUP($B134,Tabel1[#All],5,FALSE)*1.03^VALUE(RIGHT(I$128,1)-1),0)*I134</f>
        <v>398207.20243200002</v>
      </c>
      <c r="K134" s="51">
        <v>4385</v>
      </c>
      <c r="L134" s="180">
        <f>IFERROR(VLOOKUP($B134,Tabel1[#All],5,FALSE)*1.03^VALUE(RIGHT(K$128,1)-1),0)*K134</f>
        <v>384957.77828429994</v>
      </c>
      <c r="M134" s="51">
        <v>4041</v>
      </c>
      <c r="N134" s="180">
        <f>IFERROR(VLOOKUP($B134,Tabel1[#All],5,FALSE)*1.03^VALUE(RIGHT(M$128,1)-1),0)*M134</f>
        <v>365400.86967121135</v>
      </c>
      <c r="O134" s="91">
        <v>4032</v>
      </c>
      <c r="P134" s="180">
        <f>IFERROR(VLOOKUP($B134,Tabel1[#All],5,FALSE)*1.03^VALUE(RIGHT(O$128,1)-1),0)*O134</f>
        <v>375524.67104918434</v>
      </c>
      <c r="Q134" s="51">
        <v>4144</v>
      </c>
      <c r="R134" s="180">
        <f>IFERROR(VLOOKUP($B134,Tabel1[#All],5,FALSE)*1.03^VALUE(RIGHT(Q$128,1)-1),0)*Q134</f>
        <v>397534.58926901157</v>
      </c>
      <c r="S134" s="91">
        <v>3656</v>
      </c>
      <c r="T134" s="180">
        <f>IFERROR(VLOOKUP($B134,Tabel1[#All],5,FALSE)*1.03^VALUE(RIGHT(S$128,1)-1),0)*S134</f>
        <v>361242.29056914366</v>
      </c>
      <c r="U134" s="51">
        <v>3111</v>
      </c>
      <c r="V134" s="180">
        <f>IFERROR(VLOOKUP($B134,Tabel1[#All],5,FALSE)*1.03^VALUE(RIGHT(U$128,2)-1),0)*U134</f>
        <v>316613.65124163684</v>
      </c>
      <c r="W134" s="183">
        <f t="shared" si="10"/>
        <v>3731283.3371164878</v>
      </c>
      <c r="X134" s="215" t="s">
        <v>169</v>
      </c>
    </row>
    <row r="135" spans="1:24" ht="11.25" customHeight="1">
      <c r="A135" s="52" t="s">
        <v>158</v>
      </c>
      <c r="B135" s="52">
        <v>8</v>
      </c>
      <c r="C135" s="51">
        <v>579</v>
      </c>
      <c r="D135" s="180">
        <f>IFERROR(VLOOKUP($B135,Tabel1[#All],5,FALSE),0)*C135</f>
        <v>38793</v>
      </c>
      <c r="E135" s="51">
        <v>2722</v>
      </c>
      <c r="F135" s="180">
        <f>IFERROR(VLOOKUP($B135,Tabel1[#All],5,FALSE)*1.03^VALUE(RIGHT(E$128,1)-1),0)*E135</f>
        <v>187845.22</v>
      </c>
      <c r="G135" s="51">
        <v>2720</v>
      </c>
      <c r="H135" s="180">
        <f>IFERROR(VLOOKUP($B135,Tabel1[#All],5,FALSE)*1.03^VALUE(RIGHT(G$128,1)-1),0)*G135</f>
        <v>193338.416</v>
      </c>
      <c r="I135" s="51">
        <v>2700</v>
      </c>
      <c r="J135" s="180">
        <f>IFERROR(VLOOKUP($B135,Tabel1[#All],5,FALSE)*1.03^VALUE(RIGHT(I$128,1)-1),0)*I135</f>
        <v>197674.3143</v>
      </c>
      <c r="K135" s="51">
        <v>2698</v>
      </c>
      <c r="L135" s="180">
        <f>IFERROR(VLOOKUP($B135,Tabel1[#All],5,FALSE)*1.03^VALUE(RIGHT(K$128,1)-1),0)*K135</f>
        <v>203453.72554845997</v>
      </c>
      <c r="M135" s="51">
        <v>2974</v>
      </c>
      <c r="N135" s="180">
        <f>IFERROR(VLOOKUP($B135,Tabel1[#All],5,FALSE)*1.03^VALUE(RIGHT(M$128,1)-1),0)*M135</f>
        <v>230994.63349686938</v>
      </c>
      <c r="O135" s="91">
        <v>4004</v>
      </c>
      <c r="P135" s="180">
        <f>IFERROR(VLOOKUP($B135,Tabel1[#All],5,FALSE)*1.03^VALUE(RIGHT(O$128,1)-1),0)*O135</f>
        <v>320326.02148524171</v>
      </c>
      <c r="Q135" s="51">
        <v>2368</v>
      </c>
      <c r="R135" s="180">
        <f>IFERROR(VLOOKUP($B135,Tabel1[#All],5,FALSE)*1.03^VALUE(RIGHT(Q$128,1)-1),0)*Q135</f>
        <v>195126.86799284816</v>
      </c>
      <c r="S135" s="91">
        <v>2078</v>
      </c>
      <c r="T135" s="180">
        <f>IFERROR(VLOOKUP($B135,Tabel1[#All],5,FALSE)*1.03^VALUE(RIGHT(S$128,1)-1),0)*S135</f>
        <v>176367.33135127221</v>
      </c>
      <c r="U135" s="51">
        <v>2078</v>
      </c>
      <c r="V135" s="180">
        <f>IFERROR(VLOOKUP($B135,Tabel1[#All],5,FALSE)*1.03^VALUE(RIGHT(U$128,2)-1),0)*U135</f>
        <v>181658.3512918104</v>
      </c>
      <c r="W135" s="183">
        <f t="shared" si="10"/>
        <v>1925577.8814665021</v>
      </c>
      <c r="X135" s="215" t="s">
        <v>170</v>
      </c>
    </row>
    <row r="136" spans="1:24">
      <c r="A136" s="52" t="s">
        <v>159</v>
      </c>
      <c r="B136" s="52">
        <v>10</v>
      </c>
      <c r="C136" s="51">
        <v>7955</v>
      </c>
      <c r="D136" s="180">
        <f>IFERROR(VLOOKUP($B136,Tabel1[#All],5,FALSE),0)*C136</f>
        <v>620490</v>
      </c>
      <c r="E136" s="51">
        <v>13082</v>
      </c>
      <c r="F136" s="180">
        <f>IFERROR(VLOOKUP($B136,Tabel1[#All],5,FALSE)*1.03^VALUE(RIGHT(E$128,1)-1),0)*E136</f>
        <v>1051007.8800000001</v>
      </c>
      <c r="G136" s="51">
        <v>12445</v>
      </c>
      <c r="H136" s="180">
        <f>IFERROR(VLOOKUP($B136,Tabel1[#All],5,FALSE)*1.03^VALUE(RIGHT(G$128,1)-1),0)*G136</f>
        <v>1029826.2389999999</v>
      </c>
      <c r="I136" s="51">
        <v>9379</v>
      </c>
      <c r="J136" s="180">
        <f>IFERROR(VLOOKUP($B136,Tabel1[#All],5,FALSE)*1.03^VALUE(RIGHT(I$128,1)-1),0)*I136</f>
        <v>799397.54957400006</v>
      </c>
      <c r="K136" s="51">
        <v>7172</v>
      </c>
      <c r="L136" s="180">
        <f>IFERROR(VLOOKUP($B136,Tabel1[#All],5,FALSE)*1.03^VALUE(RIGHT(K$128,1)-1),0)*K136</f>
        <v>629627.63645495987</v>
      </c>
      <c r="M136" s="51">
        <v>6425</v>
      </c>
      <c r="N136" s="180">
        <f>IFERROR(VLOOKUP($B136,Tabel1[#All],5,FALSE)*1.03^VALUE(RIGHT(M$128,1)-1),0)*M136</f>
        <v>580970.20233544486</v>
      </c>
      <c r="O136" s="91">
        <v>7501</v>
      </c>
      <c r="P136" s="180">
        <f>IFERROR(VLOOKUP($B136,Tabel1[#All],5,FALSE)*1.03^VALUE(RIGHT(O$128,1)-1),0)*O136</f>
        <v>698613.72954859422</v>
      </c>
      <c r="Q136" s="51">
        <v>5414</v>
      </c>
      <c r="R136" s="180">
        <f>IFERROR(VLOOKUP($B136,Tabel1[#All],5,FALSE)*1.03^VALUE(RIGHT(Q$128,1)-1),0)*Q136</f>
        <v>519365.89437799918</v>
      </c>
      <c r="S136" s="91">
        <v>2886</v>
      </c>
      <c r="T136" s="180">
        <f>IFERROR(VLOOKUP($B136,Tabel1[#All],5,FALSE)*1.03^VALUE(RIGHT(S$128,1)-1),0)*S136</f>
        <v>285160.0794810034</v>
      </c>
      <c r="U136" s="51">
        <v>2773</v>
      </c>
      <c r="V136" s="180">
        <f>IFERROR(VLOOKUP($B136,Tabel1[#All],5,FALSE)*1.03^VALUE(RIGHT(U$128,2)-1),0)*U136</f>
        <v>282214.61102316261</v>
      </c>
      <c r="W136" s="183">
        <f t="shared" si="10"/>
        <v>6496673.8217951637</v>
      </c>
      <c r="X136" s="215" t="s">
        <v>171</v>
      </c>
    </row>
    <row r="137" spans="1:24">
      <c r="A137" s="52" t="s">
        <v>160</v>
      </c>
      <c r="B137" s="52">
        <v>8</v>
      </c>
      <c r="C137" s="51">
        <v>6569</v>
      </c>
      <c r="D137" s="180">
        <f>IFERROR(VLOOKUP($B137,Tabel1[#All],5,FALSE),0)*C137</f>
        <v>440123</v>
      </c>
      <c r="E137" s="51">
        <v>9825</v>
      </c>
      <c r="F137" s="180">
        <f>IFERROR(VLOOKUP($B137,Tabel1[#All],5,FALSE)*1.03^VALUE(RIGHT(E$128,1)-1),0)*E137</f>
        <v>678023.25</v>
      </c>
      <c r="G137" s="51">
        <v>9819</v>
      </c>
      <c r="H137" s="180">
        <f>IFERROR(VLOOKUP($B137,Tabel1[#All],5,FALSE)*1.03^VALUE(RIGHT(G$128,1)-1),0)*G137</f>
        <v>697937.46569999994</v>
      </c>
      <c r="I137" s="51">
        <v>8233</v>
      </c>
      <c r="J137" s="180">
        <f>IFERROR(VLOOKUP($B137,Tabel1[#All],5,FALSE)*1.03^VALUE(RIGHT(I$128,1)-1),0)*I137</f>
        <v>602760.23319699999</v>
      </c>
      <c r="K137" s="51">
        <v>8177</v>
      </c>
      <c r="L137" s="180">
        <f>IFERROR(VLOOKUP($B137,Tabel1[#All],5,FALSE)*1.03^VALUE(RIGHT(K$128,1)-1),0)*K137</f>
        <v>616620.13113778993</v>
      </c>
      <c r="M137" s="51">
        <v>9943</v>
      </c>
      <c r="N137" s="180">
        <f>IFERROR(VLOOKUP($B137,Tabel1[#All],5,FALSE)*1.03^VALUE(RIGHT(M$128,1)-1),0)*M137</f>
        <v>772286.36209124827</v>
      </c>
      <c r="O137" s="91">
        <v>11475</v>
      </c>
      <c r="P137" s="180">
        <f>IFERROR(VLOOKUP($B137,Tabel1[#All],5,FALSE)*1.03^VALUE(RIGHT(O$128,1)-1),0)*O137</f>
        <v>918017.25687890837</v>
      </c>
      <c r="Q137" s="51">
        <v>4902</v>
      </c>
      <c r="R137" s="180">
        <f>IFERROR(VLOOKUP($B137,Tabel1[#All],5,FALSE)*1.03^VALUE(RIGHT(Q$128,1)-1),0)*Q137</f>
        <v>403932.39311695175</v>
      </c>
      <c r="S137" s="91">
        <v>4077</v>
      </c>
      <c r="T137" s="180">
        <f>IFERROR(VLOOKUP($B137,Tabel1[#All],5,FALSE)*1.03^VALUE(RIGHT(S$128,1)-1),0)*S137</f>
        <v>346029.64866175974</v>
      </c>
      <c r="U137" s="51">
        <v>4077</v>
      </c>
      <c r="V137" s="180">
        <f>IFERROR(VLOOKUP($B137,Tabel1[#All],5,FALSE)*1.03^VALUE(RIGHT(U$128,2)-1),0)*U137</f>
        <v>356410.53812161263</v>
      </c>
      <c r="W137" s="183">
        <f t="shared" si="10"/>
        <v>5832140.2789052706</v>
      </c>
      <c r="X137" s="215" t="s">
        <v>172</v>
      </c>
    </row>
    <row r="138" spans="1:24">
      <c r="A138" s="52" t="s">
        <v>161</v>
      </c>
      <c r="B138" s="52">
        <v>10</v>
      </c>
      <c r="C138" s="51">
        <v>1934</v>
      </c>
      <c r="D138" s="180">
        <f>IFERROR(VLOOKUP($B138,Tabel1[#All],5,FALSE),0)*C138</f>
        <v>150852</v>
      </c>
      <c r="E138" s="51">
        <v>1546</v>
      </c>
      <c r="F138" s="180">
        <f>IFERROR(VLOOKUP($B138,Tabel1[#All],5,FALSE)*1.03^VALUE(RIGHT(E$128,1)-1),0)*E138</f>
        <v>124205.64</v>
      </c>
      <c r="G138" s="51">
        <v>1666</v>
      </c>
      <c r="H138" s="180">
        <f>IFERROR(VLOOKUP($B138,Tabel1[#All],5,FALSE)*1.03^VALUE(RIGHT(G$128,1)-1),0)*G138</f>
        <v>137861.83319999999</v>
      </c>
      <c r="I138" s="51">
        <v>1300</v>
      </c>
      <c r="J138" s="180">
        <f>IFERROR(VLOOKUP($B138,Tabel1[#All],5,FALSE)*1.03^VALUE(RIGHT(I$128,1)-1),0)*I138</f>
        <v>110802.51780000002</v>
      </c>
      <c r="K138" s="51">
        <v>961</v>
      </c>
      <c r="L138" s="180">
        <f>IFERROR(VLOOKUP($B138,Tabel1[#All],5,FALSE)*1.03^VALUE(RIGHT(K$128,1)-1),0)*K138</f>
        <v>84365.889379979984</v>
      </c>
      <c r="M138" s="51">
        <v>827</v>
      </c>
      <c r="N138" s="180">
        <f>IFERROR(VLOOKUP($B138,Tabel1[#All],5,FALSE)*1.03^VALUE(RIGHT(M$128,1)-1),0)*M138</f>
        <v>74780.13343679579</v>
      </c>
      <c r="O138" s="91">
        <v>824</v>
      </c>
      <c r="P138" s="180">
        <f>IFERROR(VLOOKUP($B138,Tabel1[#All],5,FALSE)*1.03^VALUE(RIGHT(O$128,1)-1),0)*O138</f>
        <v>76744.129202511875</v>
      </c>
      <c r="Q138" s="51">
        <v>691</v>
      </c>
      <c r="R138" s="180">
        <f>IFERROR(VLOOKUP($B138,Tabel1[#All],5,FALSE)*1.03^VALUE(RIGHT(Q$128,1)-1),0)*Q138</f>
        <v>66287.741598669643</v>
      </c>
      <c r="S138" s="91">
        <v>501</v>
      </c>
      <c r="T138" s="180">
        <f>IFERROR(VLOOKUP($B138,Tabel1[#All],5,FALSE)*1.03^VALUE(RIGHT(S$128,1)-1),0)*S138</f>
        <v>49502.841240465255</v>
      </c>
      <c r="U138" s="51">
        <v>465</v>
      </c>
      <c r="V138" s="180">
        <f>IFERROR(VLOOKUP($B138,Tabel1[#All],5,FALSE)*1.03^VALUE(RIGHT(U$128,2)-1),0)*U138</f>
        <v>47324.1233774867</v>
      </c>
      <c r="W138" s="183">
        <f t="shared" si="10"/>
        <v>922726.84923590929</v>
      </c>
      <c r="X138" s="215" t="s">
        <v>173</v>
      </c>
    </row>
    <row r="139" spans="1:24">
      <c r="A139" s="52" t="s">
        <v>162</v>
      </c>
      <c r="B139" s="52">
        <v>8</v>
      </c>
      <c r="C139" s="53">
        <v>1847</v>
      </c>
      <c r="D139" s="180">
        <f>IFERROR(VLOOKUP($B139,Tabel1[#All],5,FALSE),0)*C139</f>
        <v>123749</v>
      </c>
      <c r="E139" s="53">
        <v>1845</v>
      </c>
      <c r="F139" s="180">
        <f>IFERROR(VLOOKUP($B139,Tabel1[#All],5,FALSE)*1.03^VALUE(RIGHT(E$128,1)-1),0)*E139</f>
        <v>127323.45000000001</v>
      </c>
      <c r="G139" s="51">
        <v>1832</v>
      </c>
      <c r="H139" s="180">
        <f>IFERROR(VLOOKUP($B139,Tabel1[#All],5,FALSE)*1.03^VALUE(RIGHT(G$128,1)-1),0)*G139</f>
        <v>130219.1096</v>
      </c>
      <c r="I139" s="51">
        <v>1250</v>
      </c>
      <c r="J139" s="180">
        <f>IFERROR(VLOOKUP($B139,Tabel1[#All],5,FALSE)*1.03^VALUE(RIGHT(I$128,1)-1),0)*I139</f>
        <v>91515.88625000001</v>
      </c>
      <c r="K139" s="51">
        <v>1022</v>
      </c>
      <c r="L139" s="180">
        <f>IFERROR(VLOOKUP($B139,Tabel1[#All],5,FALSE)*1.03^VALUE(RIGHT(K$128,1)-1),0)*K139</f>
        <v>77068.090255939998</v>
      </c>
      <c r="M139" s="51">
        <v>1026</v>
      </c>
      <c r="N139" s="180">
        <f>IFERROR(VLOOKUP($B139,Tabel1[#All],5,FALSE)*1.03^VALUE(RIGHT(M$128,1)-1),0)*M139</f>
        <v>79690.818415530593</v>
      </c>
      <c r="O139" s="91">
        <v>1312</v>
      </c>
      <c r="P139" s="180">
        <f>IFERROR(VLOOKUP($B139,Tabel1[#All],5,FALSE)*1.03^VALUE(RIGHT(O$128,1)-1),0)*O139</f>
        <v>104961.97307408521</v>
      </c>
      <c r="Q139" s="51">
        <v>697</v>
      </c>
      <c r="R139" s="180">
        <f>IFERROR(VLOOKUP($B139,Tabel1[#All],5,FALSE)*1.03^VALUE(RIGHT(Q$128,1)-1),0)*Q139</f>
        <v>57433.879641476</v>
      </c>
      <c r="S139" s="91">
        <v>493</v>
      </c>
      <c r="T139" s="180">
        <f>IFERROR(VLOOKUP($B139,Tabel1[#All],5,FALSE)*1.03^VALUE(RIGHT(S$128,1)-1),0)*S139</f>
        <v>41842.682558314344</v>
      </c>
      <c r="U139" s="51">
        <v>493</v>
      </c>
      <c r="V139" s="180">
        <f>IFERROR(VLOOKUP($B139,Tabel1[#All],5,FALSE)*1.03^VALUE(RIGHT(U$128,2)-1),0)*U139</f>
        <v>43097.963035063774</v>
      </c>
      <c r="W139" s="183">
        <f>D139+F139+H139+J139+L139+N139+P139+R139+T139+V139</f>
        <v>876902.85283040989</v>
      </c>
      <c r="X139" s="215" t="s">
        <v>174</v>
      </c>
    </row>
    <row r="140" spans="1:24">
      <c r="A140" s="52" t="s">
        <v>163</v>
      </c>
      <c r="B140" s="52">
        <v>10</v>
      </c>
      <c r="C140" s="53">
        <v>1967</v>
      </c>
      <c r="D140" s="180">
        <f>IFERROR(VLOOKUP($B140,Tabel1[#All],5,FALSE),0)*C140</f>
        <v>153426</v>
      </c>
      <c r="E140" s="53">
        <v>2332</v>
      </c>
      <c r="F140" s="180">
        <f>IFERROR(VLOOKUP($B140,Tabel1[#All],5,FALSE)*1.03^VALUE(RIGHT(E$128,1)-1),0)*E140</f>
        <v>187352.88</v>
      </c>
      <c r="G140" s="51">
        <v>1972</v>
      </c>
      <c r="H140" s="180">
        <f>IFERROR(VLOOKUP($B140,Tabel1[#All],5,FALSE)*1.03^VALUE(RIGHT(G$128,1)-1),0)*G140</f>
        <v>163183.39439999999</v>
      </c>
      <c r="I140" s="51">
        <v>1909</v>
      </c>
      <c r="J140" s="180">
        <f>IFERROR(VLOOKUP($B140,Tabel1[#All],5,FALSE)*1.03^VALUE(RIGHT(I$128,1)-1),0)*I140</f>
        <v>162709.23575400002</v>
      </c>
      <c r="K140" s="51">
        <v>1773</v>
      </c>
      <c r="L140" s="180">
        <f>IFERROR(VLOOKUP($B140,Tabel1[#All],5,FALSE)*1.03^VALUE(RIGHT(K$128,1)-1),0)*K140</f>
        <v>155651.11537013997</v>
      </c>
      <c r="M140" s="51">
        <v>1610</v>
      </c>
      <c r="N140" s="180">
        <f>IFERROR(VLOOKUP($B140,Tabel1[#All],5,FALSE)*1.03^VALUE(RIGHT(M$128,1)-1),0)*M140</f>
        <v>145581.63825059397</v>
      </c>
      <c r="O140" s="91">
        <v>1606</v>
      </c>
      <c r="P140" s="180">
        <f>IFERROR(VLOOKUP($B140,Tabel1[#All],5,FALSE)*1.03^VALUE(RIGHT(O$128,1)-1),0)*O140</f>
        <v>149576.54308159475</v>
      </c>
      <c r="Q140" s="51">
        <v>1444</v>
      </c>
      <c r="R140" s="180">
        <f>IFERROR(VLOOKUP($B140,Tabel1[#All],5,FALSE)*1.03^VALUE(RIGHT(Q$128,1)-1),0)*Q140</f>
        <v>138523.15321053396</v>
      </c>
      <c r="S140" s="91">
        <v>1213</v>
      </c>
      <c r="T140" s="180">
        <f>IFERROR(VLOOKUP($B140,Tabel1[#All],5,FALSE)*1.03^VALUE(RIGHT(S$128,1)-1),0)*S140</f>
        <v>119854.18448040789</v>
      </c>
      <c r="U140" s="51">
        <v>1169</v>
      </c>
      <c r="V140" s="180">
        <f>IFERROR(VLOOKUP($B140,Tabel1[#All],5,FALSE)*1.03^VALUE(RIGHT(U$128,2)-1),0)*U140</f>
        <v>118971.82844791817</v>
      </c>
      <c r="W140" s="183">
        <f>D140+F140+H140+J140+L140+N140+P140+R140+T140+V140</f>
        <v>1494829.9729951888</v>
      </c>
      <c r="X140" s="215" t="s">
        <v>175</v>
      </c>
    </row>
    <row r="141" spans="1:24" ht="13.5" customHeight="1" thickBot="1">
      <c r="A141" s="52" t="s">
        <v>164</v>
      </c>
      <c r="B141" s="111">
        <v>8</v>
      </c>
      <c r="C141" s="55">
        <v>251</v>
      </c>
      <c r="D141" s="180">
        <f>IFERROR(VLOOKUP($B141,Tabel1[#All],5,FALSE),0)*C141</f>
        <v>16817</v>
      </c>
      <c r="E141" s="53">
        <v>1059</v>
      </c>
      <c r="F141" s="180">
        <f>IFERROR(VLOOKUP($B141,Tabel1[#All],5,FALSE)*1.03^VALUE(RIGHT(E$128,1)-1),0)*E141</f>
        <v>73081.590000000011</v>
      </c>
      <c r="G141" s="51">
        <v>593</v>
      </c>
      <c r="H141" s="180">
        <f>IFERROR(VLOOKUP($B141,Tabel1[#All],5,FALSE)*1.03^VALUE(RIGHT(G$128,1)-1),0)*G141</f>
        <v>42150.617899999997</v>
      </c>
      <c r="I141" s="51">
        <v>416</v>
      </c>
      <c r="J141" s="180">
        <f>IFERROR(VLOOKUP($B141,Tabel1[#All],5,FALSE)*1.03^VALUE(RIGHT(I$128,1)-1),0)*I141</f>
        <v>30456.486944</v>
      </c>
      <c r="K141" s="51">
        <v>413</v>
      </c>
      <c r="L141" s="180">
        <f>IFERROR(VLOOKUP($B141,Tabel1[#All],5,FALSE)*1.03^VALUE(RIGHT(K$128,1)-1),0)*K141</f>
        <v>31143.954281509996</v>
      </c>
      <c r="M141" s="51">
        <v>421</v>
      </c>
      <c r="N141" s="180">
        <f>IFERROR(VLOOKUP($B141,Tabel1[#All],5,FALSE)*1.03^VALUE(RIGHT(M$128,1)-1),0)*M141</f>
        <v>32699.643813780098</v>
      </c>
      <c r="O141" s="91">
        <v>432</v>
      </c>
      <c r="P141" s="180">
        <f>IFERROR(VLOOKUP($B141,Tabel1[#All],5,FALSE)*1.03^VALUE(RIGHT(O$128,1)-1),0)*O141</f>
        <v>34560.649670735373</v>
      </c>
      <c r="Q141" s="51">
        <v>206</v>
      </c>
      <c r="R141" s="180">
        <f>IFERROR(VLOOKUP($B141,Tabel1[#All],5,FALSE)*1.03^VALUE(RIGHT(Q$128,1)-1),0)*Q141</f>
        <v>16974.719090594055</v>
      </c>
      <c r="S141" s="91">
        <v>170</v>
      </c>
      <c r="T141" s="180">
        <f>IFERROR(VLOOKUP($B141,Tabel1[#All],5,FALSE)*1.03^VALUE(RIGHT(S$128,1)-1),0)*S141</f>
        <v>14428.511227004945</v>
      </c>
      <c r="U141" s="51">
        <v>170</v>
      </c>
      <c r="V141" s="180">
        <f>IFERROR(VLOOKUP($B141,Tabel1[#All],5,FALSE)*1.03^VALUE(RIGHT(U$128,2)-1),0)*U141</f>
        <v>14861.366563815094</v>
      </c>
      <c r="W141" s="183">
        <f t="shared" ref="W141:W169" si="11">D141+F141+H141+J141+L141+N141+P141+R141+T141+V141</f>
        <v>307174.53949143959</v>
      </c>
      <c r="X141" s="215" t="s">
        <v>176</v>
      </c>
    </row>
    <row r="142" spans="1:24" hidden="1">
      <c r="A142" s="52" t="s">
        <v>33</v>
      </c>
      <c r="B142" s="111"/>
      <c r="C142" s="55"/>
      <c r="D142" s="180">
        <f>IFERROR(VLOOKUP($B142,Tabel1[#All],5,FALSE),0)*C142</f>
        <v>0</v>
      </c>
      <c r="E142" s="53"/>
      <c r="F142" s="180">
        <f>IFERROR(VLOOKUP($B142,Tabel1[#All],5,FALSE)*1.03^VALUE(RIGHT(E$128,1)-1),0)*E142</f>
        <v>0</v>
      </c>
      <c r="G142" s="51"/>
      <c r="H142" s="180">
        <f>IFERROR(VLOOKUP($B142,Tabel1[#All],5,FALSE)*1.03^VALUE(RIGHT(G$128,1)-1),0)*G142</f>
        <v>0</v>
      </c>
      <c r="I142" s="51"/>
      <c r="J142" s="180">
        <f>IFERROR(VLOOKUP($B142,Tabel1[#All],5,FALSE)*1.03^VALUE(RIGHT(I$128,1)-1),0)*I142</f>
        <v>0</v>
      </c>
      <c r="K142" s="51"/>
      <c r="L142" s="180">
        <f>IFERROR(VLOOKUP($B142,Tabel1[#All],5,FALSE)*1.03^VALUE(RIGHT(K$128,1)-1),0)*K142</f>
        <v>0</v>
      </c>
      <c r="M142" s="51"/>
      <c r="N142" s="180">
        <f>IFERROR(VLOOKUP($B142,Tabel1[#All],5,FALSE)*1.03^VALUE(RIGHT(M$128,1)-1),0)*M142</f>
        <v>0</v>
      </c>
      <c r="O142" s="91"/>
      <c r="P142" s="180">
        <f>IFERROR(VLOOKUP($B142,Tabel1[#All],5,FALSE)*1.03^VALUE(RIGHT(O$128,1)-1),0)*O142</f>
        <v>0</v>
      </c>
      <c r="Q142" s="51"/>
      <c r="R142" s="180">
        <f>IFERROR(VLOOKUP($B142,Tabel1[#All],5,FALSE)*1.03^VALUE(RIGHT(Q$128,1)-1),0)*Q142</f>
        <v>0</v>
      </c>
      <c r="S142" s="91"/>
      <c r="T142" s="180">
        <f>IFERROR(VLOOKUP($B142,Tabel1[#All],5,FALSE)*1.03^VALUE(RIGHT(S$128,1)-1),0)*S142</f>
        <v>0</v>
      </c>
      <c r="U142" s="51"/>
      <c r="V142" s="180">
        <f>IFERROR(VLOOKUP($B142,Tabel1[#All],5,FALSE)*1.03^VALUE(RIGHT(U$128,2)-1),0)*U142</f>
        <v>0</v>
      </c>
      <c r="W142" s="183">
        <f t="shared" si="11"/>
        <v>0</v>
      </c>
      <c r="X142" s="215"/>
    </row>
    <row r="143" spans="1:24" hidden="1">
      <c r="A143" s="52" t="s">
        <v>33</v>
      </c>
      <c r="B143" s="111"/>
      <c r="C143" s="55"/>
      <c r="D143" s="180">
        <f>IFERROR(VLOOKUP($B143,Tabel1[#All],5,FALSE),0)*C143</f>
        <v>0</v>
      </c>
      <c r="E143" s="53"/>
      <c r="F143" s="180">
        <f>IFERROR(VLOOKUP($B143,Tabel1[#All],5,FALSE)*1.03^VALUE(RIGHT(E$128,1)-1),0)*E143</f>
        <v>0</v>
      </c>
      <c r="G143" s="51"/>
      <c r="H143" s="180">
        <f>IFERROR(VLOOKUP($B143,Tabel1[#All],5,FALSE)*1.03^VALUE(RIGHT(G$128,1)-1),0)*G143</f>
        <v>0</v>
      </c>
      <c r="I143" s="51"/>
      <c r="J143" s="180">
        <f>IFERROR(VLOOKUP($B143,Tabel1[#All],5,FALSE)*1.03^VALUE(RIGHT(I$128,1)-1),0)*I143</f>
        <v>0</v>
      </c>
      <c r="K143" s="51"/>
      <c r="L143" s="180">
        <f>IFERROR(VLOOKUP($B143,Tabel1[#All],5,FALSE)*1.03^VALUE(RIGHT(K$128,1)-1),0)*K143</f>
        <v>0</v>
      </c>
      <c r="M143" s="51"/>
      <c r="N143" s="180">
        <f>IFERROR(VLOOKUP($B143,Tabel1[#All],5,FALSE)*1.03^VALUE(RIGHT(M$128,1)-1),0)*M143</f>
        <v>0</v>
      </c>
      <c r="O143" s="91"/>
      <c r="P143" s="180">
        <f>IFERROR(VLOOKUP($B143,Tabel1[#All],5,FALSE)*1.03^VALUE(RIGHT(O$128,1)-1),0)*O143</f>
        <v>0</v>
      </c>
      <c r="Q143" s="51"/>
      <c r="R143" s="180">
        <f>IFERROR(VLOOKUP($B143,Tabel1[#All],5,FALSE)*1.03^VALUE(RIGHT(Q$128,1)-1),0)*Q143</f>
        <v>0</v>
      </c>
      <c r="S143" s="91"/>
      <c r="T143" s="180">
        <f>IFERROR(VLOOKUP($B143,Tabel1[#All],5,FALSE)*1.03^VALUE(RIGHT(S$128,1)-1),0)*S143</f>
        <v>0</v>
      </c>
      <c r="U143" s="51"/>
      <c r="V143" s="180">
        <f>IFERROR(VLOOKUP($B143,Tabel1[#All],5,FALSE)*1.03^VALUE(RIGHT(U$128,2)-1),0)*U143</f>
        <v>0</v>
      </c>
      <c r="W143" s="183">
        <f t="shared" si="11"/>
        <v>0</v>
      </c>
      <c r="X143" s="275"/>
    </row>
    <row r="144" spans="1:24" hidden="1">
      <c r="A144" s="52" t="s">
        <v>33</v>
      </c>
      <c r="B144" s="111"/>
      <c r="C144" s="55"/>
      <c r="D144" s="180">
        <f>IFERROR(VLOOKUP($B144,Tabel1[#All],5,FALSE),0)*C144</f>
        <v>0</v>
      </c>
      <c r="E144" s="53"/>
      <c r="F144" s="180">
        <f>IFERROR(VLOOKUP($B144,Tabel1[#All],5,FALSE)*1.03^VALUE(RIGHT(E$128,1)-1),0)*E144</f>
        <v>0</v>
      </c>
      <c r="G144" s="51"/>
      <c r="H144" s="180">
        <f>IFERROR(VLOOKUP($B144,Tabel1[#All],5,FALSE)*1.03^VALUE(RIGHT(G$128,1)-1),0)*G144</f>
        <v>0</v>
      </c>
      <c r="I144" s="51"/>
      <c r="J144" s="180">
        <f>IFERROR(VLOOKUP($B144,Tabel1[#All],5,FALSE)*1.03^VALUE(RIGHT(I$128,1)-1),0)*I144</f>
        <v>0</v>
      </c>
      <c r="K144" s="51"/>
      <c r="L144" s="180">
        <f>IFERROR(VLOOKUP($B144,Tabel1[#All],5,FALSE)*1.03^VALUE(RIGHT(K$128,1)-1),0)*K144</f>
        <v>0</v>
      </c>
      <c r="M144" s="51"/>
      <c r="N144" s="180">
        <f>IFERROR(VLOOKUP($B144,Tabel1[#All],5,FALSE)*1.03^VALUE(RIGHT(M$128,1)-1),0)*M144</f>
        <v>0</v>
      </c>
      <c r="O144" s="91"/>
      <c r="P144" s="180">
        <f>IFERROR(VLOOKUP($B144,Tabel1[#All],5,FALSE)*1.03^VALUE(RIGHT(O$128,1)-1),0)*O144</f>
        <v>0</v>
      </c>
      <c r="Q144" s="51"/>
      <c r="R144" s="180">
        <f>IFERROR(VLOOKUP($B144,Tabel1[#All],5,FALSE)*1.03^VALUE(RIGHT(Q$128,1)-1),0)*Q144</f>
        <v>0</v>
      </c>
      <c r="S144" s="91"/>
      <c r="T144" s="180">
        <f>IFERROR(VLOOKUP($B144,Tabel1[#All],5,FALSE)*1.03^VALUE(RIGHT(S$128,1)-1),0)*S144</f>
        <v>0</v>
      </c>
      <c r="U144" s="51"/>
      <c r="V144" s="180">
        <f>IFERROR(VLOOKUP($B144,Tabel1[#All],5,FALSE)*1.03^VALUE(RIGHT(U$128,2)-1),0)*U144</f>
        <v>0</v>
      </c>
      <c r="W144" s="183">
        <f t="shared" si="11"/>
        <v>0</v>
      </c>
      <c r="X144" s="215"/>
    </row>
    <row r="145" spans="1:24" ht="12.75" hidden="1" thickBot="1">
      <c r="A145" s="52" t="s">
        <v>33</v>
      </c>
      <c r="B145" s="111"/>
      <c r="C145" s="55"/>
      <c r="D145" s="180">
        <f>IFERROR(VLOOKUP($B145,Tabel1[#All],5,FALSE),0)*C145</f>
        <v>0</v>
      </c>
      <c r="E145" s="53"/>
      <c r="F145" s="180">
        <f>IFERROR(VLOOKUP($B145,Tabel1[#All],5,FALSE)*1.03^VALUE(RIGHT(E$128,1)-1),0)*E145</f>
        <v>0</v>
      </c>
      <c r="G145" s="51"/>
      <c r="H145" s="180">
        <f>IFERROR(VLOOKUP($B145,Tabel1[#All],5,FALSE)*1.03^VALUE(RIGHT(G$128,1)-1),0)*G145</f>
        <v>0</v>
      </c>
      <c r="I145" s="51"/>
      <c r="J145" s="180">
        <f>IFERROR(VLOOKUP($B145,Tabel1[#All],5,FALSE)*1.03^VALUE(RIGHT(I$128,1)-1),0)*I145</f>
        <v>0</v>
      </c>
      <c r="K145" s="51"/>
      <c r="L145" s="180">
        <f>IFERROR(VLOOKUP($B145,Tabel1[#All],5,FALSE)*1.03^VALUE(RIGHT(K$128,1)-1),0)*K145</f>
        <v>0</v>
      </c>
      <c r="M145" s="51"/>
      <c r="N145" s="180">
        <f>IFERROR(VLOOKUP($B145,Tabel1[#All],5,FALSE)*1.03^VALUE(RIGHT(M$128,1)-1),0)*M145</f>
        <v>0</v>
      </c>
      <c r="O145" s="91"/>
      <c r="P145" s="180">
        <f>IFERROR(VLOOKUP($B145,Tabel1[#All],5,FALSE)*1.03^VALUE(RIGHT(O$128,1)-1),0)*O145</f>
        <v>0</v>
      </c>
      <c r="Q145" s="51"/>
      <c r="R145" s="180">
        <f>IFERROR(VLOOKUP($B145,Tabel1[#All],5,FALSE)*1.03^VALUE(RIGHT(Q$128,1)-1),0)*Q145</f>
        <v>0</v>
      </c>
      <c r="S145" s="91"/>
      <c r="T145" s="180">
        <f>IFERROR(VLOOKUP($B145,Tabel1[#All],5,FALSE)*1.03^VALUE(RIGHT(S$128,1)-1),0)*S145</f>
        <v>0</v>
      </c>
      <c r="U145" s="51"/>
      <c r="V145" s="180">
        <f>IFERROR(VLOOKUP($B145,Tabel1[#All],5,FALSE)*1.03^VALUE(RIGHT(U$128,2)-1),0)*U145</f>
        <v>0</v>
      </c>
      <c r="W145" s="183">
        <f t="shared" si="11"/>
        <v>0</v>
      </c>
      <c r="X145" s="215"/>
    </row>
    <row r="146" spans="1:24" hidden="1" outlineLevel="1">
      <c r="A146" s="52" t="s">
        <v>33</v>
      </c>
      <c r="B146" s="111"/>
      <c r="C146" s="55"/>
      <c r="D146" s="180">
        <f>IFERROR(VLOOKUP($B146,Tabel1[#All],5,FALSE),0)*C146</f>
        <v>0</v>
      </c>
      <c r="E146" s="53"/>
      <c r="F146" s="180">
        <f>IFERROR(VLOOKUP($B146,Tabel1[#All],5,FALSE)*1.03^VALUE(RIGHT(E$128,1)-1),0)*E146</f>
        <v>0</v>
      </c>
      <c r="G146" s="51"/>
      <c r="H146" s="180">
        <f>IFERROR(VLOOKUP($B146,Tabel1[#All],5,FALSE)*1.03^VALUE(RIGHT(G$128,1)-1),0)*G146</f>
        <v>0</v>
      </c>
      <c r="I146" s="51"/>
      <c r="J146" s="180">
        <f>IFERROR(VLOOKUP($B146,Tabel1[#All],5,FALSE)*1.03^VALUE(RIGHT(I$128,1)-1),0)*I146</f>
        <v>0</v>
      </c>
      <c r="K146" s="51"/>
      <c r="L146" s="180">
        <f>IFERROR(VLOOKUP($B146,Tabel1[#All],5,FALSE)*1.03^VALUE(RIGHT(K$128,1)-1),0)*K146</f>
        <v>0</v>
      </c>
      <c r="M146" s="51"/>
      <c r="N146" s="180">
        <f>IFERROR(VLOOKUP($B146,Tabel1[#All],5,FALSE)*1.03^VALUE(RIGHT(M$128,1)-1),0)*M146</f>
        <v>0</v>
      </c>
      <c r="O146" s="91"/>
      <c r="P146" s="180">
        <f>IFERROR(VLOOKUP($B146,Tabel1[#All],5,FALSE)*1.03^VALUE(RIGHT(O$128,1)-1),0)*O146</f>
        <v>0</v>
      </c>
      <c r="Q146" s="51"/>
      <c r="R146" s="180">
        <f>IFERROR(VLOOKUP($B146,Tabel1[#All],5,FALSE)*1.03^VALUE(RIGHT(Q$128,1)-1),0)*Q146</f>
        <v>0</v>
      </c>
      <c r="S146" s="91"/>
      <c r="T146" s="180">
        <f>IFERROR(VLOOKUP($B146,Tabel1[#All],5,FALSE)*1.03^VALUE(RIGHT(S$128,1)-1),0)*S146</f>
        <v>0</v>
      </c>
      <c r="U146" s="51"/>
      <c r="V146" s="180">
        <f>IFERROR(VLOOKUP($B146,Tabel1[#All],5,FALSE)*1.03^VALUE(RIGHT(U$128,2)-1),0)*U146</f>
        <v>0</v>
      </c>
      <c r="W146" s="183">
        <f t="shared" si="11"/>
        <v>0</v>
      </c>
      <c r="X146" s="215"/>
    </row>
    <row r="147" spans="1:24" hidden="1" outlineLevel="1">
      <c r="A147" s="52" t="s">
        <v>33</v>
      </c>
      <c r="B147" s="111"/>
      <c r="C147" s="55"/>
      <c r="D147" s="180">
        <f>IFERROR(VLOOKUP($B147,Tabel1[#All],5,FALSE),0)*C147</f>
        <v>0</v>
      </c>
      <c r="E147" s="53"/>
      <c r="F147" s="180">
        <f>IFERROR(VLOOKUP($B147,Tabel1[#All],5,FALSE)*1.03^VALUE(RIGHT(E$128,1)-1),0)*E147</f>
        <v>0</v>
      </c>
      <c r="G147" s="51"/>
      <c r="H147" s="180">
        <f>IFERROR(VLOOKUP($B147,Tabel1[#All],5,FALSE)*1.03^VALUE(RIGHT(G$128,1)-1),0)*G147</f>
        <v>0</v>
      </c>
      <c r="I147" s="51"/>
      <c r="J147" s="180">
        <f>IFERROR(VLOOKUP($B147,Tabel1[#All],5,FALSE)*1.03^VALUE(RIGHT(I$128,1)-1),0)*I147</f>
        <v>0</v>
      </c>
      <c r="K147" s="51"/>
      <c r="L147" s="180">
        <f>IFERROR(VLOOKUP($B147,Tabel1[#All],5,FALSE)*1.03^VALUE(RIGHT(K$128,1)-1),0)*K147</f>
        <v>0</v>
      </c>
      <c r="M147" s="51"/>
      <c r="N147" s="180">
        <f>IFERROR(VLOOKUP($B147,Tabel1[#All],5,FALSE)*1.03^VALUE(RIGHT(M$128,1)-1),0)*M147</f>
        <v>0</v>
      </c>
      <c r="O147" s="91"/>
      <c r="P147" s="180">
        <f>IFERROR(VLOOKUP($B147,Tabel1[#All],5,FALSE)*1.03^VALUE(RIGHT(O$128,1)-1),0)*O147</f>
        <v>0</v>
      </c>
      <c r="Q147" s="51"/>
      <c r="R147" s="180">
        <f>IFERROR(VLOOKUP($B147,Tabel1[#All],5,FALSE)*1.03^VALUE(RIGHT(Q$128,1)-1),0)*Q147</f>
        <v>0</v>
      </c>
      <c r="S147" s="91"/>
      <c r="T147" s="180">
        <f>IFERROR(VLOOKUP($B147,Tabel1[#All],5,FALSE)*1.03^VALUE(RIGHT(S$128,1)-1),0)*S147</f>
        <v>0</v>
      </c>
      <c r="U147" s="51"/>
      <c r="V147" s="180">
        <f>IFERROR(VLOOKUP($B147,Tabel1[#All],5,FALSE)*1.03^VALUE(RIGHT(U$128,2)-1),0)*U147</f>
        <v>0</v>
      </c>
      <c r="W147" s="183">
        <f t="shared" si="11"/>
        <v>0</v>
      </c>
      <c r="X147" s="215"/>
    </row>
    <row r="148" spans="1:24" hidden="1" outlineLevel="1">
      <c r="A148" s="52" t="s">
        <v>33</v>
      </c>
      <c r="B148" s="111"/>
      <c r="C148" s="55"/>
      <c r="D148" s="180">
        <f>IFERROR(VLOOKUP($B148,Tabel1[#All],5,FALSE),0)*C148</f>
        <v>0</v>
      </c>
      <c r="E148" s="53"/>
      <c r="F148" s="180">
        <f>IFERROR(VLOOKUP($B148,Tabel1[#All],5,FALSE)*1.03^VALUE(RIGHT(E$128,1)-1),0)*E148</f>
        <v>0</v>
      </c>
      <c r="G148" s="51"/>
      <c r="H148" s="180">
        <f>IFERROR(VLOOKUP($B148,Tabel1[#All],5,FALSE)*1.03^VALUE(RIGHT(G$128,1)-1),0)*G148</f>
        <v>0</v>
      </c>
      <c r="I148" s="51"/>
      <c r="J148" s="180">
        <f>IFERROR(VLOOKUP($B148,Tabel1[#All],5,FALSE)*1.03^VALUE(RIGHT(I$128,1)-1),0)*I148</f>
        <v>0</v>
      </c>
      <c r="K148" s="51"/>
      <c r="L148" s="180">
        <f>IFERROR(VLOOKUP($B148,Tabel1[#All],5,FALSE)*1.03^VALUE(RIGHT(K$128,1)-1),0)*K148</f>
        <v>0</v>
      </c>
      <c r="M148" s="51"/>
      <c r="N148" s="180">
        <f>IFERROR(VLOOKUP($B148,Tabel1[#All],5,FALSE)*1.03^VALUE(RIGHT(M$128,1)-1),0)*M148</f>
        <v>0</v>
      </c>
      <c r="O148" s="91"/>
      <c r="P148" s="180">
        <f>IFERROR(VLOOKUP($B148,Tabel1[#All],5,FALSE)*1.03^VALUE(RIGHT(O$128,1)-1),0)*O148</f>
        <v>0</v>
      </c>
      <c r="Q148" s="51"/>
      <c r="R148" s="180">
        <f>IFERROR(VLOOKUP($B148,Tabel1[#All],5,FALSE)*1.03^VALUE(RIGHT(Q$128,1)-1),0)*Q148</f>
        <v>0</v>
      </c>
      <c r="S148" s="91"/>
      <c r="T148" s="180">
        <f>IFERROR(VLOOKUP($B148,Tabel1[#All],5,FALSE)*1.03^VALUE(RIGHT(S$128,1)-1),0)*S148</f>
        <v>0</v>
      </c>
      <c r="U148" s="51"/>
      <c r="V148" s="180">
        <f>IFERROR(VLOOKUP($B148,Tabel1[#All],5,FALSE)*1.03^VALUE(RIGHT(U$128,2)-1),0)*U148</f>
        <v>0</v>
      </c>
      <c r="W148" s="183">
        <f t="shared" si="11"/>
        <v>0</v>
      </c>
      <c r="X148" s="215"/>
    </row>
    <row r="149" spans="1:24" hidden="1" outlineLevel="1">
      <c r="A149" s="52" t="s">
        <v>33</v>
      </c>
      <c r="B149" s="111"/>
      <c r="C149" s="55"/>
      <c r="D149" s="180">
        <f>IFERROR(VLOOKUP($B149,Tabel1[#All],5,FALSE),0)*C149</f>
        <v>0</v>
      </c>
      <c r="E149" s="53"/>
      <c r="F149" s="180">
        <f>IFERROR(VLOOKUP($B149,Tabel1[#All],5,FALSE)*1.03^VALUE(RIGHT(E$128,1)-1),0)*E149</f>
        <v>0</v>
      </c>
      <c r="G149" s="51"/>
      <c r="H149" s="180">
        <f>IFERROR(VLOOKUP($B149,Tabel1[#All],5,FALSE)*1.03^VALUE(RIGHT(G$128,1)-1),0)*G149</f>
        <v>0</v>
      </c>
      <c r="I149" s="51"/>
      <c r="J149" s="180">
        <f>IFERROR(VLOOKUP($B149,Tabel1[#All],5,FALSE)*1.03^VALUE(RIGHT(I$128,1)-1),0)*I149</f>
        <v>0</v>
      </c>
      <c r="K149" s="51"/>
      <c r="L149" s="180">
        <f>IFERROR(VLOOKUP($B149,Tabel1[#All],5,FALSE)*1.03^VALUE(RIGHT(K$128,1)-1),0)*K149</f>
        <v>0</v>
      </c>
      <c r="M149" s="51"/>
      <c r="N149" s="180">
        <f>IFERROR(VLOOKUP($B149,Tabel1[#All],5,FALSE)*1.03^VALUE(RIGHT(M$128,1)-1),0)*M149</f>
        <v>0</v>
      </c>
      <c r="O149" s="91"/>
      <c r="P149" s="180">
        <f>IFERROR(VLOOKUP($B149,Tabel1[#All],5,FALSE)*1.03^VALUE(RIGHT(O$128,1)-1),0)*O149</f>
        <v>0</v>
      </c>
      <c r="Q149" s="51"/>
      <c r="R149" s="180">
        <f>IFERROR(VLOOKUP($B149,Tabel1[#All],5,FALSE)*1.03^VALUE(RIGHT(Q$128,1)-1),0)*Q149</f>
        <v>0</v>
      </c>
      <c r="S149" s="91"/>
      <c r="T149" s="180">
        <f>IFERROR(VLOOKUP($B149,Tabel1[#All],5,FALSE)*1.03^VALUE(RIGHT(S$128,1)-1),0)*S149</f>
        <v>0</v>
      </c>
      <c r="U149" s="51"/>
      <c r="V149" s="180">
        <f>IFERROR(VLOOKUP($B149,Tabel1[#All],5,FALSE)*1.03^VALUE(RIGHT(U$128,2)-1),0)*U149</f>
        <v>0</v>
      </c>
      <c r="W149" s="183">
        <f t="shared" si="11"/>
        <v>0</v>
      </c>
      <c r="X149" s="215"/>
    </row>
    <row r="150" spans="1:24" hidden="1" outlineLevel="1">
      <c r="A150" s="52" t="s">
        <v>33</v>
      </c>
      <c r="B150" s="111"/>
      <c r="C150" s="55"/>
      <c r="D150" s="180">
        <f>IFERROR(VLOOKUP($B150,Tabel1[#All],5,FALSE),0)*C150</f>
        <v>0</v>
      </c>
      <c r="E150" s="53"/>
      <c r="F150" s="180">
        <f>IFERROR(VLOOKUP($B150,Tabel1[#All],5,FALSE)*1.03^VALUE(RIGHT(E$128,1)-1),0)*E150</f>
        <v>0</v>
      </c>
      <c r="G150" s="51"/>
      <c r="H150" s="180">
        <f>IFERROR(VLOOKUP($B150,Tabel1[#All],5,FALSE)*1.03^VALUE(RIGHT(G$128,1)-1),0)*G150</f>
        <v>0</v>
      </c>
      <c r="I150" s="51"/>
      <c r="J150" s="180">
        <f>IFERROR(VLOOKUP($B150,Tabel1[#All],5,FALSE)*1.03^VALUE(RIGHT(I$128,1)-1),0)*I150</f>
        <v>0</v>
      </c>
      <c r="K150" s="51"/>
      <c r="L150" s="180">
        <f>IFERROR(VLOOKUP($B150,Tabel1[#All],5,FALSE)*1.03^VALUE(RIGHT(K$128,1)-1),0)*K150</f>
        <v>0</v>
      </c>
      <c r="M150" s="51"/>
      <c r="N150" s="180">
        <f>IFERROR(VLOOKUP($B150,Tabel1[#All],5,FALSE)*1.03^VALUE(RIGHT(M$128,1)-1),0)*M150</f>
        <v>0</v>
      </c>
      <c r="O150" s="91"/>
      <c r="P150" s="180">
        <f>IFERROR(VLOOKUP($B150,Tabel1[#All],5,FALSE)*1.03^VALUE(RIGHT(O$128,1)-1),0)*O150</f>
        <v>0</v>
      </c>
      <c r="Q150" s="51"/>
      <c r="R150" s="180">
        <f>IFERROR(VLOOKUP($B150,Tabel1[#All],5,FALSE)*1.03^VALUE(RIGHT(Q$128,1)-1),0)*Q150</f>
        <v>0</v>
      </c>
      <c r="S150" s="91"/>
      <c r="T150" s="180">
        <f>IFERROR(VLOOKUP($B150,Tabel1[#All],5,FALSE)*1.03^VALUE(RIGHT(S$128,1)-1),0)*S150</f>
        <v>0</v>
      </c>
      <c r="U150" s="51"/>
      <c r="V150" s="180">
        <f>IFERROR(VLOOKUP($B150,Tabel1[#All],5,FALSE)*1.03^VALUE(RIGHT(U$128,2)-1),0)*U150</f>
        <v>0</v>
      </c>
      <c r="W150" s="183">
        <f t="shared" si="11"/>
        <v>0</v>
      </c>
      <c r="X150" s="215"/>
    </row>
    <row r="151" spans="1:24" hidden="1" outlineLevel="1">
      <c r="A151" s="52" t="s">
        <v>33</v>
      </c>
      <c r="B151" s="111"/>
      <c r="C151" s="55"/>
      <c r="D151" s="180">
        <f>IFERROR(VLOOKUP($B151,Tabel1[#All],5,FALSE),0)*C151</f>
        <v>0</v>
      </c>
      <c r="E151" s="53"/>
      <c r="F151" s="180">
        <f>IFERROR(VLOOKUP($B151,Tabel1[#All],5,FALSE)*1.03^VALUE(RIGHT(E$128,1)-1),0)*E151</f>
        <v>0</v>
      </c>
      <c r="G151" s="51"/>
      <c r="H151" s="180">
        <f>IFERROR(VLOOKUP($B151,Tabel1[#All],5,FALSE)*1.03^VALUE(RIGHT(G$128,1)-1),0)*G151</f>
        <v>0</v>
      </c>
      <c r="I151" s="51"/>
      <c r="J151" s="180">
        <f>IFERROR(VLOOKUP($B151,Tabel1[#All],5,FALSE)*1.03^VALUE(RIGHT(I$128,1)-1),0)*I151</f>
        <v>0</v>
      </c>
      <c r="K151" s="51"/>
      <c r="L151" s="180">
        <f>IFERROR(VLOOKUP($B151,Tabel1[#All],5,FALSE)*1.03^VALUE(RIGHT(K$128,1)-1),0)*K151</f>
        <v>0</v>
      </c>
      <c r="M151" s="51"/>
      <c r="N151" s="180">
        <f>IFERROR(VLOOKUP($B151,Tabel1[#All],5,FALSE)*1.03^VALUE(RIGHT(M$128,1)-1),0)*M151</f>
        <v>0</v>
      </c>
      <c r="O151" s="91"/>
      <c r="P151" s="180">
        <f>IFERROR(VLOOKUP($B151,Tabel1[#All],5,FALSE)*1.03^VALUE(RIGHT(O$128,1)-1),0)*O151</f>
        <v>0</v>
      </c>
      <c r="Q151" s="51"/>
      <c r="R151" s="180">
        <f>IFERROR(VLOOKUP($B151,Tabel1[#All],5,FALSE)*1.03^VALUE(RIGHT(Q$128,1)-1),0)*Q151</f>
        <v>0</v>
      </c>
      <c r="S151" s="91"/>
      <c r="T151" s="180">
        <f>IFERROR(VLOOKUP($B151,Tabel1[#All],5,FALSE)*1.03^VALUE(RIGHT(S$128,1)-1),0)*S151</f>
        <v>0</v>
      </c>
      <c r="U151" s="51"/>
      <c r="V151" s="180">
        <f>IFERROR(VLOOKUP($B151,Tabel1[#All],5,FALSE)*1.03^VALUE(RIGHT(U$128,2)-1),0)*U151</f>
        <v>0</v>
      </c>
      <c r="W151" s="183">
        <f t="shared" si="11"/>
        <v>0</v>
      </c>
      <c r="X151" s="215"/>
    </row>
    <row r="152" spans="1:24" hidden="1" outlineLevel="1">
      <c r="A152" s="52" t="s">
        <v>33</v>
      </c>
      <c r="B152" s="111"/>
      <c r="C152" s="55"/>
      <c r="D152" s="180">
        <f>IFERROR(VLOOKUP($B152,Tabel1[#All],5,FALSE),0)*C152</f>
        <v>0</v>
      </c>
      <c r="E152" s="53"/>
      <c r="F152" s="180">
        <f>IFERROR(VLOOKUP($B152,Tabel1[#All],5,FALSE)*1.03^VALUE(RIGHT(E$128,1)-1),0)*E152</f>
        <v>0</v>
      </c>
      <c r="G152" s="51"/>
      <c r="H152" s="180">
        <f>IFERROR(VLOOKUP($B152,Tabel1[#All],5,FALSE)*1.03^VALUE(RIGHT(G$128,1)-1),0)*G152</f>
        <v>0</v>
      </c>
      <c r="I152" s="51"/>
      <c r="J152" s="180">
        <f>IFERROR(VLOOKUP($B152,Tabel1[#All],5,FALSE)*1.03^VALUE(RIGHT(I$128,1)-1),0)*I152</f>
        <v>0</v>
      </c>
      <c r="K152" s="51"/>
      <c r="L152" s="180">
        <f>IFERROR(VLOOKUP($B152,Tabel1[#All],5,FALSE)*1.03^VALUE(RIGHT(K$128,1)-1),0)*K152</f>
        <v>0</v>
      </c>
      <c r="M152" s="51"/>
      <c r="N152" s="180">
        <f>IFERROR(VLOOKUP($B152,Tabel1[#All],5,FALSE)*1.03^VALUE(RIGHT(M$128,1)-1),0)*M152</f>
        <v>0</v>
      </c>
      <c r="O152" s="91"/>
      <c r="P152" s="180">
        <f>IFERROR(VLOOKUP($B152,Tabel1[#All],5,FALSE)*1.03^VALUE(RIGHT(O$128,1)-1),0)*O152</f>
        <v>0</v>
      </c>
      <c r="Q152" s="51"/>
      <c r="R152" s="180">
        <f>IFERROR(VLOOKUP($B152,Tabel1[#All],5,FALSE)*1.03^VALUE(RIGHT(Q$128,1)-1),0)*Q152</f>
        <v>0</v>
      </c>
      <c r="S152" s="91"/>
      <c r="T152" s="180">
        <f>IFERROR(VLOOKUP($B152,Tabel1[#All],5,FALSE)*1.03^VALUE(RIGHT(S$128,1)-1),0)*S152</f>
        <v>0</v>
      </c>
      <c r="U152" s="51"/>
      <c r="V152" s="180">
        <f>IFERROR(VLOOKUP($B152,Tabel1[#All],5,FALSE)*1.03^VALUE(RIGHT(U$128,2)-1),0)*U152</f>
        <v>0</v>
      </c>
      <c r="W152" s="183">
        <f t="shared" si="11"/>
        <v>0</v>
      </c>
      <c r="X152" s="215"/>
    </row>
    <row r="153" spans="1:24" hidden="1" outlineLevel="1">
      <c r="A153" s="52" t="s">
        <v>33</v>
      </c>
      <c r="B153" s="111"/>
      <c r="C153" s="55"/>
      <c r="D153" s="180">
        <f>IFERROR(VLOOKUP($B153,Tabel1[#All],5,FALSE),0)*C153</f>
        <v>0</v>
      </c>
      <c r="E153" s="53"/>
      <c r="F153" s="180">
        <f>IFERROR(VLOOKUP($B153,Tabel1[#All],5,FALSE)*1.03^VALUE(RIGHT(E$128,1)-1),0)*E153</f>
        <v>0</v>
      </c>
      <c r="G153" s="51"/>
      <c r="H153" s="180">
        <f>IFERROR(VLOOKUP($B153,Tabel1[#All],5,FALSE)*1.03^VALUE(RIGHT(G$128,1)-1),0)*G153</f>
        <v>0</v>
      </c>
      <c r="I153" s="51"/>
      <c r="J153" s="180">
        <f>IFERROR(VLOOKUP($B153,Tabel1[#All],5,FALSE)*1.03^VALUE(RIGHT(I$128,1)-1),0)*I153</f>
        <v>0</v>
      </c>
      <c r="K153" s="51"/>
      <c r="L153" s="180">
        <f>IFERROR(VLOOKUP($B153,Tabel1[#All],5,FALSE)*1.03^VALUE(RIGHT(K$128,1)-1),0)*K153</f>
        <v>0</v>
      </c>
      <c r="M153" s="51"/>
      <c r="N153" s="180">
        <f>IFERROR(VLOOKUP($B153,Tabel1[#All],5,FALSE)*1.03^VALUE(RIGHT(M$128,1)-1),0)*M153</f>
        <v>0</v>
      </c>
      <c r="O153" s="91"/>
      <c r="P153" s="180">
        <f>IFERROR(VLOOKUP($B153,Tabel1[#All],5,FALSE)*1.03^VALUE(RIGHT(O$128,1)-1),0)*O153</f>
        <v>0</v>
      </c>
      <c r="Q153" s="51"/>
      <c r="R153" s="180">
        <f>IFERROR(VLOOKUP($B153,Tabel1[#All],5,FALSE)*1.03^VALUE(RIGHT(Q$128,1)-1),0)*Q153</f>
        <v>0</v>
      </c>
      <c r="S153" s="91"/>
      <c r="T153" s="180">
        <f>IFERROR(VLOOKUP($B153,Tabel1[#All],5,FALSE)*1.03^VALUE(RIGHT(S$128,1)-1),0)*S153</f>
        <v>0</v>
      </c>
      <c r="U153" s="51"/>
      <c r="V153" s="180">
        <f>IFERROR(VLOOKUP($B153,Tabel1[#All],5,FALSE)*1.03^VALUE(RIGHT(U$128,2)-1),0)*U153</f>
        <v>0</v>
      </c>
      <c r="W153" s="183">
        <f t="shared" si="11"/>
        <v>0</v>
      </c>
      <c r="X153" s="215"/>
    </row>
    <row r="154" spans="1:24" hidden="1" outlineLevel="1">
      <c r="A154" s="52" t="s">
        <v>33</v>
      </c>
      <c r="B154" s="111"/>
      <c r="C154" s="55"/>
      <c r="D154" s="180">
        <f>IFERROR(VLOOKUP($B154,Tabel1[#All],5,FALSE),0)*C154</f>
        <v>0</v>
      </c>
      <c r="E154" s="53"/>
      <c r="F154" s="180">
        <f>IFERROR(VLOOKUP($B154,Tabel1[#All],5,FALSE)*1.03^VALUE(RIGHT(E$128,1)-1),0)*E154</f>
        <v>0</v>
      </c>
      <c r="G154" s="51"/>
      <c r="H154" s="180">
        <f>IFERROR(VLOOKUP($B154,Tabel1[#All],5,FALSE)*1.03^VALUE(RIGHT(G$128,1)-1),0)*G154</f>
        <v>0</v>
      </c>
      <c r="I154" s="51"/>
      <c r="J154" s="180">
        <f>IFERROR(VLOOKUP($B154,Tabel1[#All],5,FALSE)*1.03^VALUE(RIGHT(I$128,1)-1),0)*I154</f>
        <v>0</v>
      </c>
      <c r="K154" s="51"/>
      <c r="L154" s="180">
        <f>IFERROR(VLOOKUP($B154,Tabel1[#All],5,FALSE)*1.03^VALUE(RIGHT(K$128,1)-1),0)*K154</f>
        <v>0</v>
      </c>
      <c r="M154" s="51"/>
      <c r="N154" s="180">
        <f>IFERROR(VLOOKUP($B154,Tabel1[#All],5,FALSE)*1.03^VALUE(RIGHT(M$128,1)-1),0)*M154</f>
        <v>0</v>
      </c>
      <c r="O154" s="91"/>
      <c r="P154" s="180">
        <f>IFERROR(VLOOKUP($B154,Tabel1[#All],5,FALSE)*1.03^VALUE(RIGHT(O$128,1)-1),0)*O154</f>
        <v>0</v>
      </c>
      <c r="Q154" s="51"/>
      <c r="R154" s="180">
        <f>IFERROR(VLOOKUP($B154,Tabel1[#All],5,FALSE)*1.03^VALUE(RIGHT(Q$128,1)-1),0)*Q154</f>
        <v>0</v>
      </c>
      <c r="S154" s="91"/>
      <c r="T154" s="180">
        <f>IFERROR(VLOOKUP($B154,Tabel1[#All],5,FALSE)*1.03^VALUE(RIGHT(S$128,1)-1),0)*S154</f>
        <v>0</v>
      </c>
      <c r="U154" s="51"/>
      <c r="V154" s="180">
        <f>IFERROR(VLOOKUP($B154,Tabel1[#All],5,FALSE)*1.03^VALUE(RIGHT(U$128,2)-1),0)*U154</f>
        <v>0</v>
      </c>
      <c r="W154" s="183">
        <f t="shared" si="11"/>
        <v>0</v>
      </c>
      <c r="X154" s="215"/>
    </row>
    <row r="155" spans="1:24" hidden="1" outlineLevel="1">
      <c r="A155" s="52" t="s">
        <v>33</v>
      </c>
      <c r="B155" s="111"/>
      <c r="C155" s="55"/>
      <c r="D155" s="180">
        <f>IFERROR(VLOOKUP($B155,Tabel1[#All],5,FALSE),0)*C155</f>
        <v>0</v>
      </c>
      <c r="E155" s="53"/>
      <c r="F155" s="180">
        <f>IFERROR(VLOOKUP($B155,Tabel1[#All],5,FALSE)*1.03^VALUE(RIGHT(E$128,1)-1),0)*E155</f>
        <v>0</v>
      </c>
      <c r="G155" s="51"/>
      <c r="H155" s="180">
        <f>IFERROR(VLOOKUP($B155,Tabel1[#All],5,FALSE)*1.03^VALUE(RIGHT(G$128,1)-1),0)*G155</f>
        <v>0</v>
      </c>
      <c r="I155" s="51"/>
      <c r="J155" s="180">
        <f>IFERROR(VLOOKUP($B155,Tabel1[#All],5,FALSE)*1.03^VALUE(RIGHT(I$128,1)-1),0)*I155</f>
        <v>0</v>
      </c>
      <c r="K155" s="51"/>
      <c r="L155" s="180">
        <f>IFERROR(VLOOKUP($B155,Tabel1[#All],5,FALSE)*1.03^VALUE(RIGHT(K$128,1)-1),0)*K155</f>
        <v>0</v>
      </c>
      <c r="M155" s="51"/>
      <c r="N155" s="180">
        <f>IFERROR(VLOOKUP($B155,Tabel1[#All],5,FALSE)*1.03^VALUE(RIGHT(M$128,1)-1),0)*M155</f>
        <v>0</v>
      </c>
      <c r="O155" s="91"/>
      <c r="P155" s="180">
        <f>IFERROR(VLOOKUP($B155,Tabel1[#All],5,FALSE)*1.03^VALUE(RIGHT(O$128,1)-1),0)*O155</f>
        <v>0</v>
      </c>
      <c r="Q155" s="51"/>
      <c r="R155" s="180">
        <f>IFERROR(VLOOKUP($B155,Tabel1[#All],5,FALSE)*1.03^VALUE(RIGHT(Q$128,1)-1),0)*Q155</f>
        <v>0</v>
      </c>
      <c r="S155" s="91"/>
      <c r="T155" s="180">
        <f>IFERROR(VLOOKUP($B155,Tabel1[#All],5,FALSE)*1.03^VALUE(RIGHT(S$128,1)-1),0)*S155</f>
        <v>0</v>
      </c>
      <c r="U155" s="51"/>
      <c r="V155" s="180">
        <f>IFERROR(VLOOKUP($B155,Tabel1[#All],5,FALSE)*1.03^VALUE(RIGHT(U$128,2)-1),0)*U155</f>
        <v>0</v>
      </c>
      <c r="W155" s="183">
        <f t="shared" si="11"/>
        <v>0</v>
      </c>
      <c r="X155" s="215"/>
    </row>
    <row r="156" spans="1:24" hidden="1" outlineLevel="1">
      <c r="A156" s="52" t="s">
        <v>33</v>
      </c>
      <c r="B156" s="111"/>
      <c r="C156" s="55"/>
      <c r="D156" s="180">
        <f>IFERROR(VLOOKUP($B156,Tabel1[#All],5,FALSE),0)*C156</f>
        <v>0</v>
      </c>
      <c r="E156" s="53"/>
      <c r="F156" s="180">
        <f>IFERROR(VLOOKUP($B156,Tabel1[#All],5,FALSE)*1.03^VALUE(RIGHT(E$128,1)-1),0)*E156</f>
        <v>0</v>
      </c>
      <c r="G156" s="51"/>
      <c r="H156" s="180">
        <f>IFERROR(VLOOKUP($B156,Tabel1[#All],5,FALSE)*1.03^VALUE(RIGHT(G$128,1)-1),0)*G156</f>
        <v>0</v>
      </c>
      <c r="I156" s="51"/>
      <c r="J156" s="180">
        <f>IFERROR(VLOOKUP($B156,Tabel1[#All],5,FALSE)*1.03^VALUE(RIGHT(I$128,1)-1),0)*I156</f>
        <v>0</v>
      </c>
      <c r="K156" s="51"/>
      <c r="L156" s="180">
        <f>IFERROR(VLOOKUP($B156,Tabel1[#All],5,FALSE)*1.03^VALUE(RIGHT(K$128,1)-1),0)*K156</f>
        <v>0</v>
      </c>
      <c r="M156" s="51"/>
      <c r="N156" s="180">
        <f>IFERROR(VLOOKUP($B156,Tabel1[#All],5,FALSE)*1.03^VALUE(RIGHT(M$128,1)-1),0)*M156</f>
        <v>0</v>
      </c>
      <c r="O156" s="91"/>
      <c r="P156" s="180">
        <f>IFERROR(VLOOKUP($B156,Tabel1[#All],5,FALSE)*1.03^VALUE(RIGHT(O$128,1)-1),0)*O156</f>
        <v>0</v>
      </c>
      <c r="Q156" s="51"/>
      <c r="R156" s="180">
        <f>IFERROR(VLOOKUP($B156,Tabel1[#All],5,FALSE)*1.03^VALUE(RIGHT(Q$128,1)-1),0)*Q156</f>
        <v>0</v>
      </c>
      <c r="S156" s="91"/>
      <c r="T156" s="180">
        <f>IFERROR(VLOOKUP($B156,Tabel1[#All],5,FALSE)*1.03^VALUE(RIGHT(S$128,1)-1),0)*S156</f>
        <v>0</v>
      </c>
      <c r="U156" s="51"/>
      <c r="V156" s="180">
        <f>IFERROR(VLOOKUP($B156,Tabel1[#All],5,FALSE)*1.03^VALUE(RIGHT(U$128,2)-1),0)*U156</f>
        <v>0</v>
      </c>
      <c r="W156" s="183">
        <f t="shared" si="11"/>
        <v>0</v>
      </c>
      <c r="X156" s="215"/>
    </row>
    <row r="157" spans="1:24" hidden="1" outlineLevel="1">
      <c r="A157" s="52" t="s">
        <v>33</v>
      </c>
      <c r="B157" s="111"/>
      <c r="C157" s="55"/>
      <c r="D157" s="180">
        <f>IFERROR(VLOOKUP($B157,Tabel1[#All],5,FALSE),0)*C157</f>
        <v>0</v>
      </c>
      <c r="E157" s="53"/>
      <c r="F157" s="180">
        <f>IFERROR(VLOOKUP($B157,Tabel1[#All],5,FALSE)*1.03^VALUE(RIGHT(E$128,1)-1),0)*E157</f>
        <v>0</v>
      </c>
      <c r="G157" s="51"/>
      <c r="H157" s="180">
        <f>IFERROR(VLOOKUP($B157,Tabel1[#All],5,FALSE)*1.03^VALUE(RIGHT(G$128,1)-1),0)*G157</f>
        <v>0</v>
      </c>
      <c r="I157" s="51"/>
      <c r="J157" s="180">
        <f>IFERROR(VLOOKUP($B157,Tabel1[#All],5,FALSE)*1.03^VALUE(RIGHT(I$128,1)-1),0)*I157</f>
        <v>0</v>
      </c>
      <c r="K157" s="51"/>
      <c r="L157" s="180">
        <f>IFERROR(VLOOKUP($B157,Tabel1[#All],5,FALSE)*1.03^VALUE(RIGHT(K$128,1)-1),0)*K157</f>
        <v>0</v>
      </c>
      <c r="M157" s="51"/>
      <c r="N157" s="180">
        <f>IFERROR(VLOOKUP($B157,Tabel1[#All],5,FALSE)*1.03^VALUE(RIGHT(M$128,1)-1),0)*M157</f>
        <v>0</v>
      </c>
      <c r="O157" s="91"/>
      <c r="P157" s="180">
        <f>IFERROR(VLOOKUP($B157,Tabel1[#All],5,FALSE)*1.03^VALUE(RIGHT(O$128,1)-1),0)*O157</f>
        <v>0</v>
      </c>
      <c r="Q157" s="51"/>
      <c r="R157" s="180">
        <f>IFERROR(VLOOKUP($B157,Tabel1[#All],5,FALSE)*1.03^VALUE(RIGHT(Q$128,1)-1),0)*Q157</f>
        <v>0</v>
      </c>
      <c r="S157" s="91"/>
      <c r="T157" s="180">
        <f>IFERROR(VLOOKUP($B157,Tabel1[#All],5,FALSE)*1.03^VALUE(RIGHT(S$128,1)-1),0)*S157</f>
        <v>0</v>
      </c>
      <c r="U157" s="51"/>
      <c r="V157" s="180">
        <f>IFERROR(VLOOKUP($B157,Tabel1[#All],5,FALSE)*1.03^VALUE(RIGHT(U$128,2)-1),0)*U157</f>
        <v>0</v>
      </c>
      <c r="W157" s="183">
        <f t="shared" si="11"/>
        <v>0</v>
      </c>
      <c r="X157" s="215"/>
    </row>
    <row r="158" spans="1:24" hidden="1" outlineLevel="1">
      <c r="A158" s="52" t="s">
        <v>33</v>
      </c>
      <c r="B158" s="111"/>
      <c r="C158" s="55"/>
      <c r="D158" s="180">
        <f>IFERROR(VLOOKUP($B158,Tabel1[#All],5,FALSE),0)*C158</f>
        <v>0</v>
      </c>
      <c r="E158" s="53"/>
      <c r="F158" s="180">
        <f>IFERROR(VLOOKUP($B158,Tabel1[#All],5,FALSE)*1.03^VALUE(RIGHT(E$128,1)-1),0)*E158</f>
        <v>0</v>
      </c>
      <c r="G158" s="51"/>
      <c r="H158" s="180">
        <f>IFERROR(VLOOKUP($B158,Tabel1[#All],5,FALSE)*1.03^VALUE(RIGHT(G$128,1)-1),0)*G158</f>
        <v>0</v>
      </c>
      <c r="I158" s="51"/>
      <c r="J158" s="180">
        <f>IFERROR(VLOOKUP($B158,Tabel1[#All],5,FALSE)*1.03^VALUE(RIGHT(I$128,1)-1),0)*I158</f>
        <v>0</v>
      </c>
      <c r="K158" s="51"/>
      <c r="L158" s="180">
        <f>IFERROR(VLOOKUP($B158,Tabel1[#All],5,FALSE)*1.03^VALUE(RIGHT(K$128,1)-1),0)*K158</f>
        <v>0</v>
      </c>
      <c r="M158" s="51"/>
      <c r="N158" s="180">
        <f>IFERROR(VLOOKUP($B158,Tabel1[#All],5,FALSE)*1.03^VALUE(RIGHT(M$128,1)-1),0)*M158</f>
        <v>0</v>
      </c>
      <c r="O158" s="91"/>
      <c r="P158" s="180">
        <f>IFERROR(VLOOKUP($B158,Tabel1[#All],5,FALSE)*1.03^VALUE(RIGHT(O$128,1)-1),0)*O158</f>
        <v>0</v>
      </c>
      <c r="Q158" s="51"/>
      <c r="R158" s="180">
        <f>IFERROR(VLOOKUP($B158,Tabel1[#All],5,FALSE)*1.03^VALUE(RIGHT(Q$128,1)-1),0)*Q158</f>
        <v>0</v>
      </c>
      <c r="S158" s="91"/>
      <c r="T158" s="180">
        <f>IFERROR(VLOOKUP($B158,Tabel1[#All],5,FALSE)*1.03^VALUE(RIGHT(S$128,1)-1),0)*S158</f>
        <v>0</v>
      </c>
      <c r="U158" s="51"/>
      <c r="V158" s="180">
        <f>IFERROR(VLOOKUP($B158,Tabel1[#All],5,FALSE)*1.03^VALUE(RIGHT(U$128,2)-1),0)*U158</f>
        <v>0</v>
      </c>
      <c r="W158" s="183">
        <f t="shared" si="11"/>
        <v>0</v>
      </c>
      <c r="X158" s="215"/>
    </row>
    <row r="159" spans="1:24" hidden="1" outlineLevel="1">
      <c r="A159" s="52" t="s">
        <v>33</v>
      </c>
      <c r="B159" s="111"/>
      <c r="C159" s="55"/>
      <c r="D159" s="180">
        <f>IFERROR(VLOOKUP($B159,Tabel1[#All],5,FALSE),0)*C159</f>
        <v>0</v>
      </c>
      <c r="E159" s="53"/>
      <c r="F159" s="180">
        <f>IFERROR(VLOOKUP($B159,Tabel1[#All],5,FALSE)*1.03^VALUE(RIGHT(E$128,1)-1),0)*E159</f>
        <v>0</v>
      </c>
      <c r="G159" s="51"/>
      <c r="H159" s="180">
        <f>IFERROR(VLOOKUP($B159,Tabel1[#All],5,FALSE)*1.03^VALUE(RIGHT(G$128,1)-1),0)*G159</f>
        <v>0</v>
      </c>
      <c r="I159" s="51"/>
      <c r="J159" s="180">
        <f>IFERROR(VLOOKUP($B159,Tabel1[#All],5,FALSE)*1.03^VALUE(RIGHT(I$128,1)-1),0)*I159</f>
        <v>0</v>
      </c>
      <c r="K159" s="51"/>
      <c r="L159" s="180">
        <f>IFERROR(VLOOKUP($B159,Tabel1[#All],5,FALSE)*1.03^VALUE(RIGHT(K$128,1)-1),0)*K159</f>
        <v>0</v>
      </c>
      <c r="M159" s="51"/>
      <c r="N159" s="180">
        <f>IFERROR(VLOOKUP($B159,Tabel1[#All],5,FALSE)*1.03^VALUE(RIGHT(M$128,1)-1),0)*M159</f>
        <v>0</v>
      </c>
      <c r="O159" s="91"/>
      <c r="P159" s="180">
        <f>IFERROR(VLOOKUP($B159,Tabel1[#All],5,FALSE)*1.03^VALUE(RIGHT(O$128,1)-1),0)*O159</f>
        <v>0</v>
      </c>
      <c r="Q159" s="51"/>
      <c r="R159" s="180">
        <f>IFERROR(VLOOKUP($B159,Tabel1[#All],5,FALSE)*1.03^VALUE(RIGHT(Q$128,1)-1),0)*Q159</f>
        <v>0</v>
      </c>
      <c r="S159" s="91"/>
      <c r="T159" s="180">
        <f>IFERROR(VLOOKUP($B159,Tabel1[#All],5,FALSE)*1.03^VALUE(RIGHT(S$128,1)-1),0)*S159</f>
        <v>0</v>
      </c>
      <c r="U159" s="51"/>
      <c r="V159" s="180">
        <f>IFERROR(VLOOKUP($B159,Tabel1[#All],5,FALSE)*1.03^VALUE(RIGHT(U$128,2)-1),0)*U159</f>
        <v>0</v>
      </c>
      <c r="W159" s="183">
        <f t="shared" si="11"/>
        <v>0</v>
      </c>
      <c r="X159" s="215"/>
    </row>
    <row r="160" spans="1:24" hidden="1" outlineLevel="1">
      <c r="A160" s="52" t="s">
        <v>33</v>
      </c>
      <c r="B160" s="111"/>
      <c r="C160" s="55"/>
      <c r="D160" s="180">
        <f>IFERROR(VLOOKUP($B160,Tabel1[#All],5,FALSE),0)*C160</f>
        <v>0</v>
      </c>
      <c r="E160" s="53"/>
      <c r="F160" s="180">
        <f>IFERROR(VLOOKUP($B160,Tabel1[#All],5,FALSE)*1.03^VALUE(RIGHT(E$128,1)-1),0)*E160</f>
        <v>0</v>
      </c>
      <c r="G160" s="51"/>
      <c r="H160" s="180">
        <f>IFERROR(VLOOKUP($B160,Tabel1[#All],5,FALSE)*1.03^VALUE(RIGHT(G$128,1)-1),0)*G160</f>
        <v>0</v>
      </c>
      <c r="I160" s="51"/>
      <c r="J160" s="180">
        <f>IFERROR(VLOOKUP($B160,Tabel1[#All],5,FALSE)*1.03^VALUE(RIGHT(I$128,1)-1),0)*I160</f>
        <v>0</v>
      </c>
      <c r="K160" s="51"/>
      <c r="L160" s="180">
        <f>IFERROR(VLOOKUP($B160,Tabel1[#All],5,FALSE)*1.03^VALUE(RIGHT(K$128,1)-1),0)*K160</f>
        <v>0</v>
      </c>
      <c r="M160" s="51"/>
      <c r="N160" s="180">
        <f>IFERROR(VLOOKUP($B160,Tabel1[#All],5,FALSE)*1.03^VALUE(RIGHT(M$128,1)-1),0)*M160</f>
        <v>0</v>
      </c>
      <c r="O160" s="91"/>
      <c r="P160" s="180">
        <f>IFERROR(VLOOKUP($B160,Tabel1[#All],5,FALSE)*1.03^VALUE(RIGHT(O$128,1)-1),0)*O160</f>
        <v>0</v>
      </c>
      <c r="Q160" s="51"/>
      <c r="R160" s="180">
        <f>IFERROR(VLOOKUP($B160,Tabel1[#All],5,FALSE)*1.03^VALUE(RIGHT(Q$128,1)-1),0)*Q160</f>
        <v>0</v>
      </c>
      <c r="S160" s="91"/>
      <c r="T160" s="180">
        <f>IFERROR(VLOOKUP($B160,Tabel1[#All],5,FALSE)*1.03^VALUE(RIGHT(S$128,1)-1),0)*S160</f>
        <v>0</v>
      </c>
      <c r="U160" s="51"/>
      <c r="V160" s="180">
        <f>IFERROR(VLOOKUP($B160,Tabel1[#All],5,FALSE)*1.03^VALUE(RIGHT(U$128,2)-1),0)*U160</f>
        <v>0</v>
      </c>
      <c r="W160" s="183">
        <f t="shared" si="11"/>
        <v>0</v>
      </c>
      <c r="X160" s="215"/>
    </row>
    <row r="161" spans="1:24" hidden="1" outlineLevel="1">
      <c r="A161" s="52" t="s">
        <v>33</v>
      </c>
      <c r="B161" s="111"/>
      <c r="C161" s="55"/>
      <c r="D161" s="180">
        <f>IFERROR(VLOOKUP($B161,Tabel1[#All],5,FALSE),0)*C161</f>
        <v>0</v>
      </c>
      <c r="E161" s="53"/>
      <c r="F161" s="180">
        <f>IFERROR(VLOOKUP($B161,Tabel1[#All],5,FALSE)*1.03^VALUE(RIGHT(E$128,1)-1),0)*E161</f>
        <v>0</v>
      </c>
      <c r="G161" s="51"/>
      <c r="H161" s="180">
        <f>IFERROR(VLOOKUP($B161,Tabel1[#All],5,FALSE)*1.03^VALUE(RIGHT(G$128,1)-1),0)*G161</f>
        <v>0</v>
      </c>
      <c r="I161" s="51"/>
      <c r="J161" s="180">
        <f>IFERROR(VLOOKUP($B161,Tabel1[#All],5,FALSE)*1.03^VALUE(RIGHT(I$128,1)-1),0)*I161</f>
        <v>0</v>
      </c>
      <c r="K161" s="51"/>
      <c r="L161" s="180">
        <f>IFERROR(VLOOKUP($B161,Tabel1[#All],5,FALSE)*1.03^VALUE(RIGHT(K$128,1)-1),0)*K161</f>
        <v>0</v>
      </c>
      <c r="M161" s="51"/>
      <c r="N161" s="180">
        <f>IFERROR(VLOOKUP($B161,Tabel1[#All],5,FALSE)*1.03^VALUE(RIGHT(M$128,1)-1),0)*M161</f>
        <v>0</v>
      </c>
      <c r="O161" s="91"/>
      <c r="P161" s="180">
        <f>IFERROR(VLOOKUP($B161,Tabel1[#All],5,FALSE)*1.03^VALUE(RIGHT(O$128,1)-1),0)*O161</f>
        <v>0</v>
      </c>
      <c r="Q161" s="51"/>
      <c r="R161" s="180">
        <f>IFERROR(VLOOKUP($B161,Tabel1[#All],5,FALSE)*1.03^VALUE(RIGHT(Q$128,1)-1),0)*Q161</f>
        <v>0</v>
      </c>
      <c r="S161" s="91"/>
      <c r="T161" s="180">
        <f>IFERROR(VLOOKUP($B161,Tabel1[#All],5,FALSE)*1.03^VALUE(RIGHT(S$128,1)-1),0)*S161</f>
        <v>0</v>
      </c>
      <c r="U161" s="51"/>
      <c r="V161" s="180">
        <f>IFERROR(VLOOKUP($B161,Tabel1[#All],5,FALSE)*1.03^VALUE(RIGHT(U$128,2)-1),0)*U161</f>
        <v>0</v>
      </c>
      <c r="W161" s="183">
        <f t="shared" si="11"/>
        <v>0</v>
      </c>
      <c r="X161" s="215"/>
    </row>
    <row r="162" spans="1:24" hidden="1" outlineLevel="1">
      <c r="A162" s="52" t="s">
        <v>33</v>
      </c>
      <c r="B162" s="111"/>
      <c r="C162" s="55"/>
      <c r="D162" s="180">
        <f>IFERROR(VLOOKUP($B162,Tabel1[#All],5,FALSE),0)*C162</f>
        <v>0</v>
      </c>
      <c r="E162" s="53"/>
      <c r="F162" s="180">
        <f>IFERROR(VLOOKUP($B162,Tabel1[#All],5,FALSE)*1.03^VALUE(RIGHT(E$128,1)-1),0)*E162</f>
        <v>0</v>
      </c>
      <c r="G162" s="51"/>
      <c r="H162" s="180">
        <f>IFERROR(VLOOKUP($B162,Tabel1[#All],5,FALSE)*1.03^VALUE(RIGHT(G$128,1)-1),0)*G162</f>
        <v>0</v>
      </c>
      <c r="I162" s="51"/>
      <c r="J162" s="180">
        <f>IFERROR(VLOOKUP($B162,Tabel1[#All],5,FALSE)*1.03^VALUE(RIGHT(I$128,1)-1),0)*I162</f>
        <v>0</v>
      </c>
      <c r="K162" s="51"/>
      <c r="L162" s="180">
        <f>IFERROR(VLOOKUP($B162,Tabel1[#All],5,FALSE)*1.03^VALUE(RIGHT(K$128,1)-1),0)*K162</f>
        <v>0</v>
      </c>
      <c r="M162" s="51"/>
      <c r="N162" s="180">
        <f>IFERROR(VLOOKUP($B162,Tabel1[#All],5,FALSE)*1.03^VALUE(RIGHT(M$128,1)-1),0)*M162</f>
        <v>0</v>
      </c>
      <c r="O162" s="91"/>
      <c r="P162" s="180">
        <f>IFERROR(VLOOKUP($B162,Tabel1[#All],5,FALSE)*1.03^VALUE(RIGHT(O$128,1)-1),0)*O162</f>
        <v>0</v>
      </c>
      <c r="Q162" s="51"/>
      <c r="R162" s="180">
        <f>IFERROR(VLOOKUP($B162,Tabel1[#All],5,FALSE)*1.03^VALUE(RIGHT(Q$128,1)-1),0)*Q162</f>
        <v>0</v>
      </c>
      <c r="S162" s="91"/>
      <c r="T162" s="180">
        <f>IFERROR(VLOOKUP($B162,Tabel1[#All],5,FALSE)*1.03^VALUE(RIGHT(S$128,1)-1),0)*S162</f>
        <v>0</v>
      </c>
      <c r="U162" s="51"/>
      <c r="V162" s="180">
        <f>IFERROR(VLOOKUP($B162,Tabel1[#All],5,FALSE)*1.03^VALUE(RIGHT(U$128,2)-1),0)*U162</f>
        <v>0</v>
      </c>
      <c r="W162" s="183">
        <f t="shared" si="11"/>
        <v>0</v>
      </c>
      <c r="X162" s="215"/>
    </row>
    <row r="163" spans="1:24" hidden="1" outlineLevel="1">
      <c r="A163" s="52" t="s">
        <v>33</v>
      </c>
      <c r="B163" s="111"/>
      <c r="C163" s="55"/>
      <c r="D163" s="180">
        <f>IFERROR(VLOOKUP($B163,Tabel1[#All],5,FALSE),0)*C163</f>
        <v>0</v>
      </c>
      <c r="E163" s="53"/>
      <c r="F163" s="180">
        <f>IFERROR(VLOOKUP($B163,Tabel1[#All],5,FALSE)*1.03^VALUE(RIGHT(E$128,1)-1),0)*E163</f>
        <v>0</v>
      </c>
      <c r="G163" s="51"/>
      <c r="H163" s="180">
        <f>IFERROR(VLOOKUP($B163,Tabel1[#All],5,FALSE)*1.03^VALUE(RIGHT(G$128,1)-1),0)*G163</f>
        <v>0</v>
      </c>
      <c r="I163" s="51"/>
      <c r="J163" s="180">
        <f>IFERROR(VLOOKUP($B163,Tabel1[#All],5,FALSE)*1.03^VALUE(RIGHT(I$128,1)-1),0)*I163</f>
        <v>0</v>
      </c>
      <c r="K163" s="51"/>
      <c r="L163" s="180">
        <f>IFERROR(VLOOKUP($B163,Tabel1[#All],5,FALSE)*1.03^VALUE(RIGHT(K$128,1)-1),0)*K163</f>
        <v>0</v>
      </c>
      <c r="M163" s="51"/>
      <c r="N163" s="180">
        <f>IFERROR(VLOOKUP($B163,Tabel1[#All],5,FALSE)*1.03^VALUE(RIGHT(M$128,1)-1),0)*M163</f>
        <v>0</v>
      </c>
      <c r="O163" s="91"/>
      <c r="P163" s="180">
        <f>IFERROR(VLOOKUP($B163,Tabel1[#All],5,FALSE)*1.03^VALUE(RIGHT(O$128,1)-1),0)*O163</f>
        <v>0</v>
      </c>
      <c r="Q163" s="51"/>
      <c r="R163" s="180">
        <f>IFERROR(VLOOKUP($B163,Tabel1[#All],5,FALSE)*1.03^VALUE(RIGHT(Q$128,1)-1),0)*Q163</f>
        <v>0</v>
      </c>
      <c r="S163" s="91"/>
      <c r="T163" s="180">
        <f>IFERROR(VLOOKUP($B163,Tabel1[#All],5,FALSE)*1.03^VALUE(RIGHT(S$128,1)-1),0)*S163</f>
        <v>0</v>
      </c>
      <c r="U163" s="51"/>
      <c r="V163" s="180">
        <f>IFERROR(VLOOKUP($B163,Tabel1[#All],5,FALSE)*1.03^VALUE(RIGHT(U$128,2)-1),0)*U163</f>
        <v>0</v>
      </c>
      <c r="W163" s="183">
        <f t="shared" si="11"/>
        <v>0</v>
      </c>
      <c r="X163" s="215"/>
    </row>
    <row r="164" spans="1:24" hidden="1" outlineLevel="1">
      <c r="A164" s="52" t="s">
        <v>33</v>
      </c>
      <c r="B164" s="111"/>
      <c r="C164" s="55"/>
      <c r="D164" s="180">
        <f>IFERROR(VLOOKUP($B164,Tabel1[#All],5,FALSE),0)*C164</f>
        <v>0</v>
      </c>
      <c r="E164" s="53"/>
      <c r="F164" s="180">
        <f>IFERROR(VLOOKUP($B164,Tabel1[#All],5,FALSE)*1.03^VALUE(RIGHT(E$128,1)-1),0)*E164</f>
        <v>0</v>
      </c>
      <c r="G164" s="51"/>
      <c r="H164" s="180">
        <f>IFERROR(VLOOKUP($B164,Tabel1[#All],5,FALSE)*1.03^VALUE(RIGHT(G$128,1)-1),0)*G164</f>
        <v>0</v>
      </c>
      <c r="I164" s="51"/>
      <c r="J164" s="180">
        <f>IFERROR(VLOOKUP($B164,Tabel1[#All],5,FALSE)*1.03^VALUE(RIGHT(I$128,1)-1),0)*I164</f>
        <v>0</v>
      </c>
      <c r="K164" s="51"/>
      <c r="L164" s="180">
        <f>IFERROR(VLOOKUP($B164,Tabel1[#All],5,FALSE)*1.03^VALUE(RIGHT(K$128,1)-1),0)*K164</f>
        <v>0</v>
      </c>
      <c r="M164" s="51"/>
      <c r="N164" s="180">
        <f>IFERROR(VLOOKUP($B164,Tabel1[#All],5,FALSE)*1.03^VALUE(RIGHT(M$128,1)-1),0)*M164</f>
        <v>0</v>
      </c>
      <c r="O164" s="91"/>
      <c r="P164" s="180">
        <f>IFERROR(VLOOKUP($B164,Tabel1[#All],5,FALSE)*1.03^VALUE(RIGHT(O$128,1)-1),0)*O164</f>
        <v>0</v>
      </c>
      <c r="Q164" s="51"/>
      <c r="R164" s="180">
        <f>IFERROR(VLOOKUP($B164,Tabel1[#All],5,FALSE)*1.03^VALUE(RIGHT(Q$128,1)-1),0)*Q164</f>
        <v>0</v>
      </c>
      <c r="S164" s="91"/>
      <c r="T164" s="180">
        <f>IFERROR(VLOOKUP($B164,Tabel1[#All],5,FALSE)*1.03^VALUE(RIGHT(S$128,1)-1),0)*S164</f>
        <v>0</v>
      </c>
      <c r="U164" s="51"/>
      <c r="V164" s="180">
        <f>IFERROR(VLOOKUP($B164,Tabel1[#All],5,FALSE)*1.03^VALUE(RIGHT(U$128,2)-1),0)*U164</f>
        <v>0</v>
      </c>
      <c r="W164" s="183">
        <f t="shared" si="11"/>
        <v>0</v>
      </c>
      <c r="X164" s="215"/>
    </row>
    <row r="165" spans="1:24" hidden="1" outlineLevel="1">
      <c r="A165" s="52" t="s">
        <v>33</v>
      </c>
      <c r="B165" s="111"/>
      <c r="C165" s="55"/>
      <c r="D165" s="180">
        <f>IFERROR(VLOOKUP($B165,Tabel1[#All],5,FALSE),0)*C165</f>
        <v>0</v>
      </c>
      <c r="E165" s="53"/>
      <c r="F165" s="180">
        <f>IFERROR(VLOOKUP($B165,Tabel1[#All],5,FALSE)*1.03^VALUE(RIGHT(E$128,1)-1),0)*E165</f>
        <v>0</v>
      </c>
      <c r="G165" s="51"/>
      <c r="H165" s="180">
        <f>IFERROR(VLOOKUP($B165,Tabel1[#All],5,FALSE)*1.03^VALUE(RIGHT(G$128,1)-1),0)*G165</f>
        <v>0</v>
      </c>
      <c r="I165" s="51"/>
      <c r="J165" s="180">
        <f>IFERROR(VLOOKUP($B165,Tabel1[#All],5,FALSE)*1.03^VALUE(RIGHT(I$128,1)-1),0)*I165</f>
        <v>0</v>
      </c>
      <c r="K165" s="51"/>
      <c r="L165" s="180">
        <f>IFERROR(VLOOKUP($B165,Tabel1[#All],5,FALSE)*1.03^VALUE(RIGHT(K$128,1)-1),0)*K165</f>
        <v>0</v>
      </c>
      <c r="M165" s="51"/>
      <c r="N165" s="180">
        <f>IFERROR(VLOOKUP($B165,Tabel1[#All],5,FALSE)*1.03^VALUE(RIGHT(M$128,1)-1),0)*M165</f>
        <v>0</v>
      </c>
      <c r="O165" s="91"/>
      <c r="P165" s="180">
        <f>IFERROR(VLOOKUP($B165,Tabel1[#All],5,FALSE)*1.03^VALUE(RIGHT(O$128,1)-1),0)*O165</f>
        <v>0</v>
      </c>
      <c r="Q165" s="51"/>
      <c r="R165" s="180">
        <f>IFERROR(VLOOKUP($B165,Tabel1[#All],5,FALSE)*1.03^VALUE(RIGHT(Q$128,1)-1),0)*Q165</f>
        <v>0</v>
      </c>
      <c r="S165" s="91"/>
      <c r="T165" s="180">
        <f>IFERROR(VLOOKUP($B165,Tabel1[#All],5,FALSE)*1.03^VALUE(RIGHT(S$128,1)-1),0)*S165</f>
        <v>0</v>
      </c>
      <c r="U165" s="51"/>
      <c r="V165" s="180">
        <f>IFERROR(VLOOKUP($B165,Tabel1[#All],5,FALSE)*1.03^VALUE(RIGHT(U$128,2)-1),0)*U165</f>
        <v>0</v>
      </c>
      <c r="W165" s="183">
        <f t="shared" si="11"/>
        <v>0</v>
      </c>
      <c r="X165" s="215"/>
    </row>
    <row r="166" spans="1:24" hidden="1" outlineLevel="1">
      <c r="A166" s="52" t="s">
        <v>33</v>
      </c>
      <c r="B166" s="111"/>
      <c r="C166" s="55"/>
      <c r="D166" s="180">
        <f>IFERROR(VLOOKUP($B166,Tabel1[#All],5,FALSE),0)*C166</f>
        <v>0</v>
      </c>
      <c r="E166" s="53"/>
      <c r="F166" s="180">
        <f>IFERROR(VLOOKUP($B166,Tabel1[#All],5,FALSE)*1.03^VALUE(RIGHT(E$128,1)-1),0)*E166</f>
        <v>0</v>
      </c>
      <c r="G166" s="51"/>
      <c r="H166" s="180">
        <f>IFERROR(VLOOKUP($B166,Tabel1[#All],5,FALSE)*1.03^VALUE(RIGHT(G$128,1)-1),0)*G166</f>
        <v>0</v>
      </c>
      <c r="I166" s="51"/>
      <c r="J166" s="180">
        <f>IFERROR(VLOOKUP($B166,Tabel1[#All],5,FALSE)*1.03^VALUE(RIGHT(I$128,1)-1),0)*I166</f>
        <v>0</v>
      </c>
      <c r="K166" s="51"/>
      <c r="L166" s="180">
        <f>IFERROR(VLOOKUP($B166,Tabel1[#All],5,FALSE)*1.03^VALUE(RIGHT(K$128,1)-1),0)*K166</f>
        <v>0</v>
      </c>
      <c r="M166" s="51"/>
      <c r="N166" s="180">
        <f>IFERROR(VLOOKUP($B166,Tabel1[#All],5,FALSE)*1.03^VALUE(RIGHT(M$128,1)-1),0)*M166</f>
        <v>0</v>
      </c>
      <c r="O166" s="91"/>
      <c r="P166" s="180">
        <f>IFERROR(VLOOKUP($B166,Tabel1[#All],5,FALSE)*1.03^VALUE(RIGHT(O$128,1)-1),0)*O166</f>
        <v>0</v>
      </c>
      <c r="Q166" s="51"/>
      <c r="R166" s="180">
        <f>IFERROR(VLOOKUP($B166,Tabel1[#All],5,FALSE)*1.03^VALUE(RIGHT(Q$128,1)-1),0)*Q166</f>
        <v>0</v>
      </c>
      <c r="S166" s="91"/>
      <c r="T166" s="180">
        <f>IFERROR(VLOOKUP($B166,Tabel1[#All],5,FALSE)*1.03^VALUE(RIGHT(S$128,1)-1),0)*S166</f>
        <v>0</v>
      </c>
      <c r="U166" s="51"/>
      <c r="V166" s="180">
        <f>IFERROR(VLOOKUP($B166,Tabel1[#All],5,FALSE)*1.03^VALUE(RIGHT(U$128,2)-1),0)*U166</f>
        <v>0</v>
      </c>
      <c r="W166" s="183">
        <f t="shared" si="11"/>
        <v>0</v>
      </c>
      <c r="X166" s="215"/>
    </row>
    <row r="167" spans="1:24" hidden="1" outlineLevel="1">
      <c r="A167" s="52" t="s">
        <v>33</v>
      </c>
      <c r="B167" s="111"/>
      <c r="C167" s="55"/>
      <c r="D167" s="180">
        <f>IFERROR(VLOOKUP($B167,Tabel1[#All],5,FALSE),0)*C167</f>
        <v>0</v>
      </c>
      <c r="E167" s="53"/>
      <c r="F167" s="180">
        <f>IFERROR(VLOOKUP($B167,Tabel1[#All],5,FALSE)*1.03^VALUE(RIGHT(E$128,1)-1),0)*E167</f>
        <v>0</v>
      </c>
      <c r="G167" s="51"/>
      <c r="H167" s="180">
        <f>IFERROR(VLOOKUP($B167,Tabel1[#All],5,FALSE)*1.03^VALUE(RIGHT(G$128,1)-1),0)*G167</f>
        <v>0</v>
      </c>
      <c r="I167" s="51"/>
      <c r="J167" s="180">
        <f>IFERROR(VLOOKUP($B167,Tabel1[#All],5,FALSE)*1.03^VALUE(RIGHT(I$128,1)-1),0)*I167</f>
        <v>0</v>
      </c>
      <c r="K167" s="51"/>
      <c r="L167" s="180">
        <f>IFERROR(VLOOKUP($B167,Tabel1[#All],5,FALSE)*1.03^VALUE(RIGHT(K$128,1)-1),0)*K167</f>
        <v>0</v>
      </c>
      <c r="M167" s="51"/>
      <c r="N167" s="180">
        <f>IFERROR(VLOOKUP($B167,Tabel1[#All],5,FALSE)*1.03^VALUE(RIGHT(M$128,1)-1),0)*M167</f>
        <v>0</v>
      </c>
      <c r="O167" s="91"/>
      <c r="P167" s="180">
        <f>IFERROR(VLOOKUP($B167,Tabel1[#All],5,FALSE)*1.03^VALUE(RIGHT(O$128,1)-1),0)*O167</f>
        <v>0</v>
      </c>
      <c r="Q167" s="51"/>
      <c r="R167" s="180">
        <f>IFERROR(VLOOKUP($B167,Tabel1[#All],5,FALSE)*1.03^VALUE(RIGHT(Q$128,1)-1),0)*Q167</f>
        <v>0</v>
      </c>
      <c r="S167" s="91"/>
      <c r="T167" s="180">
        <f>IFERROR(VLOOKUP($B167,Tabel1[#All],5,FALSE)*1.03^VALUE(RIGHT(S$128,1)-1),0)*S167</f>
        <v>0</v>
      </c>
      <c r="U167" s="51"/>
      <c r="V167" s="180">
        <f>IFERROR(VLOOKUP($B167,Tabel1[#All],5,FALSE)*1.03^VALUE(RIGHT(U$128,2)-1),0)*U167</f>
        <v>0</v>
      </c>
      <c r="W167" s="183">
        <f t="shared" si="11"/>
        <v>0</v>
      </c>
      <c r="X167" s="215"/>
    </row>
    <row r="168" spans="1:24" hidden="1" outlineLevel="1">
      <c r="A168" s="52" t="s">
        <v>33</v>
      </c>
      <c r="B168" s="111"/>
      <c r="C168" s="55"/>
      <c r="D168" s="180">
        <f>IFERROR(VLOOKUP($B168,Tabel1[#All],5,FALSE),0)*C168</f>
        <v>0</v>
      </c>
      <c r="E168" s="53"/>
      <c r="F168" s="180">
        <f>IFERROR(VLOOKUP($B168,Tabel1[#All],5,FALSE)*1.03^VALUE(RIGHT(E$128,1)-1),0)*E168</f>
        <v>0</v>
      </c>
      <c r="G168" s="51"/>
      <c r="H168" s="180">
        <f>IFERROR(VLOOKUP($B168,Tabel1[#All],5,FALSE)*1.03^VALUE(RIGHT(G$128,1)-1),0)*G168</f>
        <v>0</v>
      </c>
      <c r="I168" s="51"/>
      <c r="J168" s="180">
        <f>IFERROR(VLOOKUP($B168,Tabel1[#All],5,FALSE)*1.03^VALUE(RIGHT(I$128,1)-1),0)*I168</f>
        <v>0</v>
      </c>
      <c r="K168" s="51"/>
      <c r="L168" s="180">
        <f>IFERROR(VLOOKUP($B168,Tabel1[#All],5,FALSE)*1.03^VALUE(RIGHT(K$128,1)-1),0)*K168</f>
        <v>0</v>
      </c>
      <c r="M168" s="51"/>
      <c r="N168" s="180">
        <f>IFERROR(VLOOKUP($B168,Tabel1[#All],5,FALSE)*1.03^VALUE(RIGHT(M$128,1)-1),0)*M168</f>
        <v>0</v>
      </c>
      <c r="O168" s="91"/>
      <c r="P168" s="180">
        <f>IFERROR(VLOOKUP($B168,Tabel1[#All],5,FALSE)*1.03^VALUE(RIGHT(O$128,1)-1),0)*O168</f>
        <v>0</v>
      </c>
      <c r="Q168" s="51"/>
      <c r="R168" s="180">
        <f>IFERROR(VLOOKUP($B168,Tabel1[#All],5,FALSE)*1.03^VALUE(RIGHT(Q$128,1)-1),0)*Q168</f>
        <v>0</v>
      </c>
      <c r="S168" s="91"/>
      <c r="T168" s="180">
        <f>IFERROR(VLOOKUP($B168,Tabel1[#All],5,FALSE)*1.03^VALUE(RIGHT(S$128,1)-1),0)*S168</f>
        <v>0</v>
      </c>
      <c r="U168" s="51"/>
      <c r="V168" s="180">
        <f>IFERROR(VLOOKUP($B168,Tabel1[#All],5,FALSE)*1.03^VALUE(RIGHT(U$128,2)-1),0)*U168</f>
        <v>0</v>
      </c>
      <c r="W168" s="183">
        <f t="shared" si="11"/>
        <v>0</v>
      </c>
      <c r="X168" s="215"/>
    </row>
    <row r="169" spans="1:24" hidden="1" outlineLevel="1">
      <c r="A169" s="52" t="s">
        <v>33</v>
      </c>
      <c r="B169" s="111"/>
      <c r="C169" s="55"/>
      <c r="D169" s="180">
        <f>IFERROR(VLOOKUP($B169,Tabel1[#All],5,FALSE),0)*C169</f>
        <v>0</v>
      </c>
      <c r="E169" s="53"/>
      <c r="F169" s="180">
        <f>IFERROR(VLOOKUP($B169,Tabel1[#All],5,FALSE)*1.03^VALUE(RIGHT(E$128,1)-1),0)*E169</f>
        <v>0</v>
      </c>
      <c r="G169" s="51"/>
      <c r="H169" s="180">
        <f>IFERROR(VLOOKUP($B169,Tabel1[#All],5,FALSE)*1.03^VALUE(RIGHT(G$128,1)-1),0)*G169</f>
        <v>0</v>
      </c>
      <c r="I169" s="51"/>
      <c r="J169" s="180">
        <f>IFERROR(VLOOKUP($B169,Tabel1[#All],5,FALSE)*1.03^VALUE(RIGHT(I$128,1)-1),0)*I169</f>
        <v>0</v>
      </c>
      <c r="K169" s="51"/>
      <c r="L169" s="180">
        <f>IFERROR(VLOOKUP($B169,Tabel1[#All],5,FALSE)*1.03^VALUE(RIGHT(K$128,1)-1),0)*K169</f>
        <v>0</v>
      </c>
      <c r="M169" s="51"/>
      <c r="N169" s="180">
        <f>IFERROR(VLOOKUP($B169,Tabel1[#All],5,FALSE)*1.03^VALUE(RIGHT(M$128,1)-1),0)*M169</f>
        <v>0</v>
      </c>
      <c r="O169" s="91"/>
      <c r="P169" s="180">
        <f>IFERROR(VLOOKUP($B169,Tabel1[#All],5,FALSE)*1.03^VALUE(RIGHT(O$128,1)-1),0)*O169</f>
        <v>0</v>
      </c>
      <c r="Q169" s="51"/>
      <c r="R169" s="180">
        <f>IFERROR(VLOOKUP($B169,Tabel1[#All],5,FALSE)*1.03^VALUE(RIGHT(Q$128,1)-1),0)*Q169</f>
        <v>0</v>
      </c>
      <c r="S169" s="91"/>
      <c r="T169" s="180">
        <f>IFERROR(VLOOKUP($B169,Tabel1[#All],5,FALSE)*1.03^VALUE(RIGHT(S$128,1)-1),0)*S169</f>
        <v>0</v>
      </c>
      <c r="U169" s="51"/>
      <c r="V169" s="180">
        <f>IFERROR(VLOOKUP($B169,Tabel1[#All],5,FALSE)*1.03^VALUE(RIGHT(U$128,2)-1),0)*U169</f>
        <v>0</v>
      </c>
      <c r="W169" s="183">
        <f t="shared" si="11"/>
        <v>0</v>
      </c>
      <c r="X169" s="215"/>
    </row>
    <row r="170" spans="1:24" ht="12.75" hidden="1" outlineLevel="1" thickBot="1">
      <c r="A170" s="52" t="s">
        <v>33</v>
      </c>
      <c r="B170" s="29"/>
      <c r="C170" s="55"/>
      <c r="D170" s="180">
        <f>IFERROR(VLOOKUP($B170,Tabel1[#All],5,FALSE),0)*C170</f>
        <v>0</v>
      </c>
      <c r="E170" s="55"/>
      <c r="F170" s="180">
        <f>IFERROR(VLOOKUP($B170,Tabel1[#All],5,FALSE)*1.03^VALUE(RIGHT(E$128,1)-1),0)*E170</f>
        <v>0</v>
      </c>
      <c r="G170" s="51"/>
      <c r="H170" s="180">
        <f>IFERROR(VLOOKUP($B170,Tabel1[#All],5,FALSE)*1.03^VALUE(RIGHT(G$128,1)-1),0)*G170</f>
        <v>0</v>
      </c>
      <c r="I170" s="51"/>
      <c r="J170" s="180">
        <f>IFERROR(VLOOKUP($B170,Tabel1[#All],5,FALSE)*1.03^VALUE(RIGHT(I$128,1)-1),0)*I170</f>
        <v>0</v>
      </c>
      <c r="K170" s="51"/>
      <c r="L170" s="180">
        <f>IFERROR(VLOOKUP($B170,Tabel1[#All],5,FALSE)*1.03^VALUE(RIGHT(K$128,1)-1),0)*K170</f>
        <v>0</v>
      </c>
      <c r="M170" s="51"/>
      <c r="N170" s="180">
        <f>IFERROR(VLOOKUP($B170,Tabel1[#All],5,FALSE)*1.03^VALUE(RIGHT(M$128,1)-1),0)*M170</f>
        <v>0</v>
      </c>
      <c r="O170" s="91"/>
      <c r="P170" s="180">
        <f>IFERROR(VLOOKUP($B170,Tabel1[#All],5,FALSE)*1.03^VALUE(RIGHT(O$128,1)-1),0)*O170</f>
        <v>0</v>
      </c>
      <c r="Q170" s="51"/>
      <c r="R170" s="180">
        <f>IFERROR(VLOOKUP($B170,Tabel1[#All],5,FALSE)*1.03^VALUE(RIGHT(Q$128,1)-1),0)*Q170</f>
        <v>0</v>
      </c>
      <c r="S170" s="91"/>
      <c r="T170" s="180">
        <f>IFERROR(VLOOKUP($B170,Tabel1[#All],5,FALSE)*1.03^VALUE(RIGHT(S$128,1)-1),0)*S170</f>
        <v>0</v>
      </c>
      <c r="U170" s="51"/>
      <c r="V170" s="180">
        <f>IFERROR(VLOOKUP($B170,Tabel1[#All],5,FALSE)*1.03^VALUE(RIGHT(U$128,2)-1),0)*U170</f>
        <v>0</v>
      </c>
      <c r="W170" s="192">
        <f>D170+F170+H170+J170+L170+N170+P170+R170+T170+V170</f>
        <v>0</v>
      </c>
      <c r="X170" s="215"/>
    </row>
    <row r="171" spans="1:24" collapsed="1">
      <c r="A171" s="92" t="s">
        <v>29</v>
      </c>
      <c r="B171" s="41"/>
      <c r="C171" s="41"/>
      <c r="D171" s="46" t="s">
        <v>21</v>
      </c>
      <c r="E171" s="41"/>
      <c r="F171" s="46" t="s">
        <v>21</v>
      </c>
      <c r="G171" s="41"/>
      <c r="H171" s="46" t="s">
        <v>21</v>
      </c>
      <c r="I171" s="36"/>
      <c r="J171" s="46" t="s">
        <v>21</v>
      </c>
      <c r="K171" s="36"/>
      <c r="L171" s="46" t="s">
        <v>21</v>
      </c>
      <c r="M171" s="36"/>
      <c r="N171" s="46" t="s">
        <v>21</v>
      </c>
      <c r="O171" s="41"/>
      <c r="P171" s="46" t="s">
        <v>21</v>
      </c>
      <c r="Q171" s="41"/>
      <c r="R171" s="46" t="s">
        <v>21</v>
      </c>
      <c r="S171" s="41"/>
      <c r="T171" s="46" t="s">
        <v>21</v>
      </c>
      <c r="U171" s="36"/>
      <c r="V171" s="46" t="s">
        <v>21</v>
      </c>
      <c r="W171" s="193"/>
      <c r="X171" s="215"/>
    </row>
    <row r="172" spans="1:24" ht="13.5" customHeight="1">
      <c r="A172" s="102" t="s">
        <v>177</v>
      </c>
      <c r="B172" s="58"/>
      <c r="C172" s="58"/>
      <c r="D172" s="59">
        <v>30000</v>
      </c>
      <c r="E172" s="60"/>
      <c r="F172" s="61">
        <v>36000</v>
      </c>
      <c r="G172" s="60"/>
      <c r="H172" s="61">
        <v>42000</v>
      </c>
      <c r="I172" s="62"/>
      <c r="J172" s="61">
        <v>42000</v>
      </c>
      <c r="K172" s="58"/>
      <c r="L172" s="61">
        <v>42000</v>
      </c>
      <c r="M172" s="58"/>
      <c r="N172" s="61">
        <v>48000</v>
      </c>
      <c r="O172" s="63"/>
      <c r="P172" s="64">
        <v>50000</v>
      </c>
      <c r="Q172" s="60"/>
      <c r="R172" s="61">
        <v>102000</v>
      </c>
      <c r="S172" s="63"/>
      <c r="T172" s="64">
        <v>90000</v>
      </c>
      <c r="U172" s="62"/>
      <c r="V172" s="59">
        <v>42000</v>
      </c>
      <c r="W172" s="184">
        <f t="shared" ref="W172:W177" si="12">D172+F172+H172+J172+L172+N172+P172+R172+T172+V172</f>
        <v>524000</v>
      </c>
      <c r="X172" s="215" t="s">
        <v>178</v>
      </c>
    </row>
    <row r="173" spans="1:24" hidden="1">
      <c r="A173" s="102"/>
      <c r="B173" s="58"/>
      <c r="C173" s="58"/>
      <c r="D173" s="59"/>
      <c r="E173" s="62"/>
      <c r="F173" s="59"/>
      <c r="G173" s="58"/>
      <c r="H173" s="59"/>
      <c r="I173" s="62"/>
      <c r="J173" s="59"/>
      <c r="K173" s="65"/>
      <c r="L173" s="59"/>
      <c r="M173" s="60"/>
      <c r="N173" s="59"/>
      <c r="O173" s="62"/>
      <c r="P173" s="59"/>
      <c r="Q173" s="62"/>
      <c r="R173" s="59"/>
      <c r="S173" s="62"/>
      <c r="T173" s="59"/>
      <c r="U173" s="62"/>
      <c r="V173" s="59"/>
      <c r="W173" s="184"/>
      <c r="X173" s="215"/>
    </row>
    <row r="174" spans="1:24" hidden="1">
      <c r="A174" s="102" t="s">
        <v>2</v>
      </c>
      <c r="B174" s="58"/>
      <c r="C174" s="58"/>
      <c r="D174" s="66"/>
      <c r="E174" s="62"/>
      <c r="F174" s="67"/>
      <c r="G174" s="60"/>
      <c r="H174" s="67"/>
      <c r="I174" s="62"/>
      <c r="J174" s="67"/>
      <c r="K174" s="65"/>
      <c r="L174" s="67"/>
      <c r="M174" s="60"/>
      <c r="N174" s="67"/>
      <c r="O174" s="62"/>
      <c r="P174" s="68"/>
      <c r="Q174" s="62"/>
      <c r="R174" s="67"/>
      <c r="S174" s="62"/>
      <c r="T174" s="68"/>
      <c r="U174" s="62"/>
      <c r="V174" s="66"/>
      <c r="W174" s="184">
        <f t="shared" si="12"/>
        <v>0</v>
      </c>
      <c r="X174" s="215"/>
    </row>
    <row r="175" spans="1:24" hidden="1">
      <c r="A175" s="266" t="s">
        <v>2</v>
      </c>
      <c r="B175" s="58"/>
      <c r="C175" s="58"/>
      <c r="D175" s="66"/>
      <c r="E175" s="62"/>
      <c r="F175" s="67"/>
      <c r="G175" s="60"/>
      <c r="H175" s="67"/>
      <c r="I175" s="62"/>
      <c r="J175" s="67"/>
      <c r="K175" s="65"/>
      <c r="L175" s="67"/>
      <c r="M175" s="60"/>
      <c r="N175" s="67"/>
      <c r="O175" s="62"/>
      <c r="P175" s="68"/>
      <c r="Q175" s="62"/>
      <c r="R175" s="67"/>
      <c r="S175" s="62"/>
      <c r="T175" s="68"/>
      <c r="U175" s="62"/>
      <c r="V175" s="66"/>
      <c r="W175" s="184">
        <f t="shared" si="12"/>
        <v>0</v>
      </c>
      <c r="X175" s="215"/>
    </row>
    <row r="176" spans="1:24" hidden="1">
      <c r="A176" s="94" t="s">
        <v>2</v>
      </c>
      <c r="B176" s="58"/>
      <c r="C176" s="58"/>
      <c r="D176" s="66"/>
      <c r="E176" s="58"/>
      <c r="F176" s="67"/>
      <c r="G176" s="60"/>
      <c r="H176" s="67"/>
      <c r="I176" s="62"/>
      <c r="J176" s="67"/>
      <c r="K176" s="65"/>
      <c r="L176" s="67"/>
      <c r="M176" s="58"/>
      <c r="N176" s="67"/>
      <c r="O176" s="58"/>
      <c r="P176" s="68"/>
      <c r="Q176" s="62"/>
      <c r="R176" s="67"/>
      <c r="S176" s="58"/>
      <c r="T176" s="68"/>
      <c r="U176" s="58"/>
      <c r="V176" s="66"/>
      <c r="W176" s="184">
        <f t="shared" si="12"/>
        <v>0</v>
      </c>
      <c r="X176" s="215"/>
    </row>
    <row r="177" spans="1:24" ht="12.75" thickBot="1">
      <c r="A177" s="94"/>
      <c r="B177" s="58"/>
      <c r="C177" s="58"/>
      <c r="D177" s="66"/>
      <c r="E177" s="65"/>
      <c r="F177" s="67"/>
      <c r="G177" s="69"/>
      <c r="H177" s="67"/>
      <c r="I177" s="69"/>
      <c r="J177" s="67"/>
      <c r="K177" s="65"/>
      <c r="L177" s="67"/>
      <c r="M177" s="65"/>
      <c r="N177" s="67"/>
      <c r="O177" s="70"/>
      <c r="P177" s="68"/>
      <c r="Q177" s="69"/>
      <c r="R177" s="67"/>
      <c r="S177" s="70"/>
      <c r="T177" s="68"/>
      <c r="U177" s="65"/>
      <c r="V177" s="66"/>
      <c r="W177" s="185">
        <f t="shared" si="12"/>
        <v>0</v>
      </c>
      <c r="X177" s="215"/>
    </row>
    <row r="178" spans="1:24" ht="12.75" thickBot="1">
      <c r="A178" s="95" t="s">
        <v>20</v>
      </c>
      <c r="B178" s="30"/>
      <c r="C178" s="21"/>
      <c r="D178" s="186">
        <f>SUM(D130:D177)</f>
        <v>2405438</v>
      </c>
      <c r="E178" s="21"/>
      <c r="F178" s="186">
        <f>SUM(F130:F177)</f>
        <v>3566070.5900000003</v>
      </c>
      <c r="G178" s="21"/>
      <c r="H178" s="186">
        <f>SUM(H130:H177)</f>
        <v>3555357.0683999998</v>
      </c>
      <c r="I178" s="21"/>
      <c r="J178" s="186">
        <f>SUM(J130:J177)</f>
        <v>2962979.4709699997</v>
      </c>
      <c r="K178" s="21"/>
      <c r="L178" s="186">
        <f>SUM(L130:L177)</f>
        <v>2839075.1018036492</v>
      </c>
      <c r="M178" s="21"/>
      <c r="N178" s="186">
        <f>SUM(N130:N177)</f>
        <v>2763833.6924107582</v>
      </c>
      <c r="O178" s="71"/>
      <c r="P178" s="186">
        <f>SUM(P130:P177)</f>
        <v>2966098.9959032685</v>
      </c>
      <c r="Q178" s="21"/>
      <c r="R178" s="186">
        <f>SUM(R130:R177)</f>
        <v>2029881.3985035624</v>
      </c>
      <c r="S178" s="71"/>
      <c r="T178" s="186">
        <f>SUM(T130:T177)</f>
        <v>1523440.2877658659</v>
      </c>
      <c r="U178" s="30"/>
      <c r="V178" s="186">
        <f>SUM(V130:V177)</f>
        <v>1441300.0866781219</v>
      </c>
      <c r="W178" s="186">
        <f>SUM(W130:W177)</f>
        <v>26053474.692435231</v>
      </c>
      <c r="X178" s="215"/>
    </row>
    <row r="179" spans="1:24">
      <c r="A179" s="96"/>
      <c r="B179" s="97"/>
      <c r="C179" s="98"/>
      <c r="D179" s="73"/>
      <c r="E179" s="74"/>
      <c r="F179" s="75"/>
      <c r="G179" s="74"/>
      <c r="H179" s="75"/>
      <c r="I179" s="74"/>
      <c r="J179" s="75"/>
      <c r="K179" s="74"/>
      <c r="L179" s="75"/>
      <c r="M179" s="74"/>
      <c r="N179" s="75"/>
      <c r="O179" s="74"/>
      <c r="P179" s="75"/>
      <c r="Q179" s="74"/>
      <c r="R179" s="75"/>
      <c r="S179" s="74"/>
      <c r="T179" s="75"/>
      <c r="U179" s="74"/>
      <c r="V179" s="76"/>
      <c r="W179" s="77"/>
      <c r="X179" s="215"/>
    </row>
    <row r="180" spans="1:24" ht="12.75" thickBot="1">
      <c r="A180" s="99" t="s">
        <v>50</v>
      </c>
      <c r="B180" s="100"/>
      <c r="C180" s="101"/>
      <c r="D180" s="78"/>
      <c r="E180" s="79"/>
      <c r="F180" s="80"/>
      <c r="G180" s="79"/>
      <c r="H180" s="80"/>
      <c r="I180" s="79"/>
      <c r="J180" s="80"/>
      <c r="K180" s="79"/>
      <c r="L180" s="80"/>
      <c r="M180" s="79"/>
      <c r="N180" s="80"/>
      <c r="O180" s="79"/>
      <c r="P180" s="80"/>
      <c r="Q180" s="79"/>
      <c r="R180" s="80"/>
      <c r="S180" s="79"/>
      <c r="T180" s="80"/>
      <c r="U180" s="79"/>
      <c r="V180" s="81"/>
      <c r="W180" s="82"/>
      <c r="X180" s="215"/>
    </row>
    <row r="181" spans="1:24">
      <c r="A181" s="90" t="s">
        <v>23</v>
      </c>
      <c r="B181" s="45" t="s">
        <v>49</v>
      </c>
      <c r="C181" s="45" t="s">
        <v>7</v>
      </c>
      <c r="D181" s="46"/>
      <c r="E181" s="45" t="s">
        <v>8</v>
      </c>
      <c r="F181" s="46"/>
      <c r="G181" s="45" t="s">
        <v>9</v>
      </c>
      <c r="H181" s="46"/>
      <c r="I181" s="45" t="s">
        <v>10</v>
      </c>
      <c r="J181" s="46"/>
      <c r="K181" s="45" t="s">
        <v>11</v>
      </c>
      <c r="L181" s="46"/>
      <c r="M181" s="45" t="s">
        <v>12</v>
      </c>
      <c r="N181" s="46"/>
      <c r="O181" s="47" t="s">
        <v>13</v>
      </c>
      <c r="P181" s="48"/>
      <c r="Q181" s="45" t="s">
        <v>14</v>
      </c>
      <c r="R181" s="46"/>
      <c r="S181" s="47" t="s">
        <v>15</v>
      </c>
      <c r="T181" s="48"/>
      <c r="U181" s="49" t="s">
        <v>16</v>
      </c>
      <c r="V181" s="46"/>
      <c r="W181" s="50" t="s">
        <v>4</v>
      </c>
      <c r="X181" s="215"/>
    </row>
    <row r="182" spans="1:24" ht="12.75" thickBot="1">
      <c r="A182" s="90"/>
      <c r="B182" s="45"/>
      <c r="C182" s="51" t="s">
        <v>48</v>
      </c>
      <c r="D182" s="46" t="s">
        <v>21</v>
      </c>
      <c r="E182" s="51" t="s">
        <v>48</v>
      </c>
      <c r="F182" s="46" t="s">
        <v>21</v>
      </c>
      <c r="G182" s="51" t="s">
        <v>48</v>
      </c>
      <c r="H182" s="46" t="s">
        <v>21</v>
      </c>
      <c r="I182" s="51" t="s">
        <v>48</v>
      </c>
      <c r="J182" s="46" t="s">
        <v>21</v>
      </c>
      <c r="K182" s="51" t="s">
        <v>48</v>
      </c>
      <c r="L182" s="46" t="s">
        <v>21</v>
      </c>
      <c r="M182" s="51" t="s">
        <v>48</v>
      </c>
      <c r="N182" s="46" t="s">
        <v>21</v>
      </c>
      <c r="O182" s="51" t="s">
        <v>48</v>
      </c>
      <c r="P182" s="48" t="s">
        <v>21</v>
      </c>
      <c r="Q182" s="51" t="s">
        <v>48</v>
      </c>
      <c r="R182" s="46" t="s">
        <v>21</v>
      </c>
      <c r="S182" s="51" t="s">
        <v>48</v>
      </c>
      <c r="T182" s="48" t="s">
        <v>21</v>
      </c>
      <c r="U182" s="51" t="s">
        <v>48</v>
      </c>
      <c r="V182" s="46" t="s">
        <v>21</v>
      </c>
      <c r="W182" s="83"/>
      <c r="X182" s="215"/>
    </row>
    <row r="183" spans="1:24" hidden="1">
      <c r="A183" s="52" t="s">
        <v>33</v>
      </c>
      <c r="B183" s="52"/>
      <c r="C183" s="51"/>
      <c r="D183" s="180">
        <f>IFERROR(VLOOKUP($B183,Tabel1[#All],5,FALSE),0)*C183</f>
        <v>0</v>
      </c>
      <c r="E183" s="51"/>
      <c r="F183" s="180">
        <f>IFERROR(VLOOKUP($B183,Tabel1[#All],5,FALSE)*1.03^VALUE(RIGHT(E$181,1)-1),0)*E183</f>
        <v>0</v>
      </c>
      <c r="G183" s="51"/>
      <c r="H183" s="180">
        <f>IFERROR(VLOOKUP($B183,Tabel1[#All],5,FALSE)*1.03^VALUE(RIGHT(G$181,1)-1),0)*G183</f>
        <v>0</v>
      </c>
      <c r="I183" s="51"/>
      <c r="J183" s="180">
        <f>IFERROR(VLOOKUP($B183,Tabel1[#All],5,FALSE)*1.03^VALUE(RIGHT(I$181,1)-1),0)*I183</f>
        <v>0</v>
      </c>
      <c r="K183" s="51"/>
      <c r="L183" s="180">
        <f>IFERROR(VLOOKUP($B183,Tabel1[#All],5,FALSE)*1.03^VALUE(RIGHT(K$181,1)-1),0)*K183</f>
        <v>0</v>
      </c>
      <c r="M183" s="51"/>
      <c r="N183" s="180">
        <f>IFERROR(VLOOKUP($B183,Tabel1[#All],5,FALSE)*1.03^VALUE(RIGHT(M$181,1)-1),0)*M183</f>
        <v>0</v>
      </c>
      <c r="O183" s="91"/>
      <c r="P183" s="180">
        <f>IFERROR(VLOOKUP($B183,Tabel1[#All],5,FALSE)*1.03^VALUE(RIGHT(O$181,1)-1),0)*O183</f>
        <v>0</v>
      </c>
      <c r="Q183" s="51"/>
      <c r="R183" s="180">
        <f>IFERROR(VLOOKUP($B183,Tabel1[#All],5,FALSE)*1.03^VALUE(RIGHT(Q$181,1)-1),0)*Q183</f>
        <v>0</v>
      </c>
      <c r="S183" s="91"/>
      <c r="T183" s="180">
        <f>IFERROR(VLOOKUP($B183,Tabel1[#All],5,FALSE)*1.03^VALUE(RIGHT(S$181,1)-1),0)*S183</f>
        <v>0</v>
      </c>
      <c r="U183" s="51"/>
      <c r="V183" s="180">
        <f>IFERROR(VLOOKUP($B183,Tabel1[#All],5,FALSE)*1.03^VALUE(RIGHT(U$181,2)-1),0)*U183</f>
        <v>0</v>
      </c>
      <c r="W183" s="183">
        <f t="shared" ref="W183:W193" si="13">D183+F183+H183+J183+L183+N183+P183+R183+T183+V183</f>
        <v>0</v>
      </c>
      <c r="X183" s="215"/>
    </row>
    <row r="184" spans="1:24" hidden="1">
      <c r="A184" s="52" t="s">
        <v>33</v>
      </c>
      <c r="B184" s="52"/>
      <c r="C184" s="51"/>
      <c r="D184" s="180">
        <f>IFERROR(VLOOKUP($B184,Tabel1[#All],5,FALSE),0)*C184</f>
        <v>0</v>
      </c>
      <c r="E184" s="51"/>
      <c r="F184" s="180">
        <f>IFERROR(VLOOKUP($B184,Tabel1[#All],5,FALSE)*1.03^VALUE(RIGHT(E$181,1)-1),0)*E184</f>
        <v>0</v>
      </c>
      <c r="G184" s="51"/>
      <c r="H184" s="180">
        <f>IFERROR(VLOOKUP($B184,Tabel1[#All],5,FALSE)*1.03^VALUE(RIGHT(G$181,1)-1),0)*G184</f>
        <v>0</v>
      </c>
      <c r="I184" s="51"/>
      <c r="J184" s="180">
        <f>IFERROR(VLOOKUP($B184,Tabel1[#All],5,FALSE)*1.03^VALUE(RIGHT(I$181,1)-1),0)*I184</f>
        <v>0</v>
      </c>
      <c r="K184" s="51"/>
      <c r="L184" s="180">
        <f>IFERROR(VLOOKUP($B184,Tabel1[#All],5,FALSE)*1.03^VALUE(RIGHT(K$181,1)-1),0)*K184</f>
        <v>0</v>
      </c>
      <c r="M184" s="51"/>
      <c r="N184" s="180">
        <f>IFERROR(VLOOKUP($B184,Tabel1[#All],5,FALSE)*1.03^VALUE(RIGHT(M$181,1)-1),0)*M184</f>
        <v>0</v>
      </c>
      <c r="O184" s="91"/>
      <c r="P184" s="180">
        <f>IFERROR(VLOOKUP($B184,Tabel1[#All],5,FALSE)*1.03^VALUE(RIGHT(O$181,1)-1),0)*O184</f>
        <v>0</v>
      </c>
      <c r="Q184" s="51"/>
      <c r="R184" s="180">
        <f>IFERROR(VLOOKUP($B184,Tabel1[#All],5,FALSE)*1.03^VALUE(RIGHT(Q$181,1)-1),0)*Q184</f>
        <v>0</v>
      </c>
      <c r="S184" s="91"/>
      <c r="T184" s="180">
        <f>IFERROR(VLOOKUP($B184,Tabel1[#All],5,FALSE)*1.03^VALUE(RIGHT(S$181,1)-1),0)*S184</f>
        <v>0</v>
      </c>
      <c r="U184" s="51"/>
      <c r="V184" s="180">
        <f>IFERROR(VLOOKUP($B184,Tabel1[#All],5,FALSE)*1.03^VALUE(RIGHT(U$181,2)-1),0)*U184</f>
        <v>0</v>
      </c>
      <c r="W184" s="183">
        <f t="shared" si="13"/>
        <v>0</v>
      </c>
      <c r="X184" s="215"/>
    </row>
    <row r="185" spans="1:24" hidden="1">
      <c r="A185" s="52" t="s">
        <v>33</v>
      </c>
      <c r="B185" s="52"/>
      <c r="C185" s="51"/>
      <c r="D185" s="180">
        <f>IFERROR(VLOOKUP($B185,Tabel1[#All],5,FALSE),0)*C185</f>
        <v>0</v>
      </c>
      <c r="E185" s="51"/>
      <c r="F185" s="180">
        <f>IFERROR(VLOOKUP($B185,Tabel1[#All],5,FALSE)*1.03^VALUE(RIGHT(E$181,1)-1),0)*E185</f>
        <v>0</v>
      </c>
      <c r="G185" s="51"/>
      <c r="H185" s="180">
        <f>IFERROR(VLOOKUP($B185,Tabel1[#All],5,FALSE)*1.03^VALUE(RIGHT(G$181,1)-1),0)*G185</f>
        <v>0</v>
      </c>
      <c r="I185" s="51"/>
      <c r="J185" s="180">
        <f>IFERROR(VLOOKUP($B185,Tabel1[#All],5,FALSE)*1.03^VALUE(RIGHT(I$181,1)-1),0)*I185</f>
        <v>0</v>
      </c>
      <c r="K185" s="51"/>
      <c r="L185" s="180">
        <f>IFERROR(VLOOKUP($B185,Tabel1[#All],5,FALSE)*1.03^VALUE(RIGHT(K$181,1)-1),0)*K185</f>
        <v>0</v>
      </c>
      <c r="M185" s="51"/>
      <c r="N185" s="180">
        <f>IFERROR(VLOOKUP($B185,Tabel1[#All],5,FALSE)*1.03^VALUE(RIGHT(M$181,1)-1),0)*M185</f>
        <v>0</v>
      </c>
      <c r="O185" s="91"/>
      <c r="P185" s="180">
        <f>IFERROR(VLOOKUP($B185,Tabel1[#All],5,FALSE)*1.03^VALUE(RIGHT(O$181,1)-1),0)*O185</f>
        <v>0</v>
      </c>
      <c r="Q185" s="51"/>
      <c r="R185" s="180">
        <f>IFERROR(VLOOKUP($B185,Tabel1[#All],5,FALSE)*1.03^VALUE(RIGHT(Q$181,1)-1),0)*Q185</f>
        <v>0</v>
      </c>
      <c r="S185" s="91"/>
      <c r="T185" s="180">
        <f>IFERROR(VLOOKUP($B185,Tabel1[#All],5,FALSE)*1.03^VALUE(RIGHT(S$181,1)-1),0)*S185</f>
        <v>0</v>
      </c>
      <c r="U185" s="51"/>
      <c r="V185" s="180">
        <f>IFERROR(VLOOKUP($B185,Tabel1[#All],5,FALSE)*1.03^VALUE(RIGHT(U$181,2)-1),0)*U185</f>
        <v>0</v>
      </c>
      <c r="W185" s="183">
        <f t="shared" si="13"/>
        <v>0</v>
      </c>
      <c r="X185" s="215"/>
    </row>
    <row r="186" spans="1:24" hidden="1">
      <c r="A186" s="52" t="s">
        <v>33</v>
      </c>
      <c r="B186" s="52"/>
      <c r="C186" s="51"/>
      <c r="D186" s="180">
        <f>IFERROR(VLOOKUP($B186,Tabel1[#All],5,FALSE),0)*C186</f>
        <v>0</v>
      </c>
      <c r="E186" s="51"/>
      <c r="F186" s="180">
        <f>IFERROR(VLOOKUP($B186,Tabel1[#All],5,FALSE)*1.03^VALUE(RIGHT(E$181,1)-1),0)*E186</f>
        <v>0</v>
      </c>
      <c r="G186" s="51"/>
      <c r="H186" s="180">
        <f>IFERROR(VLOOKUP($B186,Tabel1[#All],5,FALSE)*1.03^VALUE(RIGHT(G$181,1)-1),0)*G186</f>
        <v>0</v>
      </c>
      <c r="I186" s="51"/>
      <c r="J186" s="180">
        <f>IFERROR(VLOOKUP($B186,Tabel1[#All],5,FALSE)*1.03^VALUE(RIGHT(I$181,1)-1),0)*I186</f>
        <v>0</v>
      </c>
      <c r="K186" s="51"/>
      <c r="L186" s="180">
        <f>IFERROR(VLOOKUP($B186,Tabel1[#All],5,FALSE)*1.03^VALUE(RIGHT(K$181,1)-1),0)*K186</f>
        <v>0</v>
      </c>
      <c r="M186" s="51"/>
      <c r="N186" s="180">
        <f>IFERROR(VLOOKUP($B186,Tabel1[#All],5,FALSE)*1.03^VALUE(RIGHT(M$181,1)-1),0)*M186</f>
        <v>0</v>
      </c>
      <c r="O186" s="91"/>
      <c r="P186" s="180">
        <f>IFERROR(VLOOKUP($B186,Tabel1[#All],5,FALSE)*1.03^VALUE(RIGHT(O$181,1)-1),0)*O186</f>
        <v>0</v>
      </c>
      <c r="Q186" s="51"/>
      <c r="R186" s="180">
        <f>IFERROR(VLOOKUP($B186,Tabel1[#All],5,FALSE)*1.03^VALUE(RIGHT(Q$181,1)-1),0)*Q186</f>
        <v>0</v>
      </c>
      <c r="S186" s="91"/>
      <c r="T186" s="180">
        <f>IFERROR(VLOOKUP($B186,Tabel1[#All],5,FALSE)*1.03^VALUE(RIGHT(S$181,1)-1),0)*S186</f>
        <v>0</v>
      </c>
      <c r="U186" s="51"/>
      <c r="V186" s="180">
        <f>IFERROR(VLOOKUP($B186,Tabel1[#All],5,FALSE)*1.03^VALUE(RIGHT(U$181,2)-1),0)*U186</f>
        <v>0</v>
      </c>
      <c r="W186" s="183">
        <f t="shared" si="13"/>
        <v>0</v>
      </c>
      <c r="X186" s="215"/>
    </row>
    <row r="187" spans="1:24" hidden="1">
      <c r="A187" s="52" t="s">
        <v>33</v>
      </c>
      <c r="B187" s="52"/>
      <c r="C187" s="51"/>
      <c r="D187" s="180">
        <f>IFERROR(VLOOKUP($B187,Tabel1[#All],5,FALSE),0)*C187</f>
        <v>0</v>
      </c>
      <c r="E187" s="51"/>
      <c r="F187" s="180">
        <f>IFERROR(VLOOKUP($B187,Tabel1[#All],5,FALSE)*1.03^VALUE(RIGHT(E$181,1)-1),0)*E187</f>
        <v>0</v>
      </c>
      <c r="G187" s="51"/>
      <c r="H187" s="180">
        <f>IFERROR(VLOOKUP($B187,Tabel1[#All],5,FALSE)*1.03^VALUE(RIGHT(G$181,1)-1),0)*G187</f>
        <v>0</v>
      </c>
      <c r="I187" s="51"/>
      <c r="J187" s="180">
        <f>IFERROR(VLOOKUP($B187,Tabel1[#All],5,FALSE)*1.03^VALUE(RIGHT(I$181,1)-1),0)*I187</f>
        <v>0</v>
      </c>
      <c r="K187" s="51"/>
      <c r="L187" s="180">
        <f>IFERROR(VLOOKUP($B187,Tabel1[#All],5,FALSE)*1.03^VALUE(RIGHT(K$181,1)-1),0)*K187</f>
        <v>0</v>
      </c>
      <c r="M187" s="51"/>
      <c r="N187" s="180">
        <f>IFERROR(VLOOKUP($B187,Tabel1[#All],5,FALSE)*1.03^VALUE(RIGHT(M$181,1)-1),0)*M187</f>
        <v>0</v>
      </c>
      <c r="O187" s="91"/>
      <c r="P187" s="180">
        <f>IFERROR(VLOOKUP($B187,Tabel1[#All],5,FALSE)*1.03^VALUE(RIGHT(O$181,1)-1),0)*O187</f>
        <v>0</v>
      </c>
      <c r="Q187" s="51"/>
      <c r="R187" s="180">
        <f>IFERROR(VLOOKUP($B187,Tabel1[#All],5,FALSE)*1.03^VALUE(RIGHT(Q$181,1)-1),0)*Q187</f>
        <v>0</v>
      </c>
      <c r="S187" s="91"/>
      <c r="T187" s="180">
        <f>IFERROR(VLOOKUP($B187,Tabel1[#All],5,FALSE)*1.03^VALUE(RIGHT(S$181,1)-1),0)*S187</f>
        <v>0</v>
      </c>
      <c r="U187" s="51"/>
      <c r="V187" s="180">
        <f>IFERROR(VLOOKUP($B187,Tabel1[#All],5,FALSE)*1.03^VALUE(RIGHT(U$181,2)-1),0)*U187</f>
        <v>0</v>
      </c>
      <c r="W187" s="183">
        <f t="shared" si="13"/>
        <v>0</v>
      </c>
      <c r="X187" s="215"/>
    </row>
    <row r="188" spans="1:24" hidden="1">
      <c r="A188" s="52" t="s">
        <v>33</v>
      </c>
      <c r="B188" s="52"/>
      <c r="C188" s="51"/>
      <c r="D188" s="180">
        <f>IFERROR(VLOOKUP($B188,Tabel1[#All],5,FALSE),0)*C188</f>
        <v>0</v>
      </c>
      <c r="E188" s="51"/>
      <c r="F188" s="180">
        <f>IFERROR(VLOOKUP($B188,Tabel1[#All],5,FALSE)*1.03^VALUE(RIGHT(E$181,1)-1),0)*E188</f>
        <v>0</v>
      </c>
      <c r="G188" s="51"/>
      <c r="H188" s="180">
        <f>IFERROR(VLOOKUP($B188,Tabel1[#All],5,FALSE)*1.03^VALUE(RIGHT(G$181,1)-1),0)*G188</f>
        <v>0</v>
      </c>
      <c r="I188" s="51"/>
      <c r="J188" s="180">
        <f>IFERROR(VLOOKUP($B188,Tabel1[#All],5,FALSE)*1.03^VALUE(RIGHT(I$181,1)-1),0)*I188</f>
        <v>0</v>
      </c>
      <c r="K188" s="51"/>
      <c r="L188" s="180">
        <f>IFERROR(VLOOKUP($B188,Tabel1[#All],5,FALSE)*1.03^VALUE(RIGHT(K$181,1)-1),0)*K188</f>
        <v>0</v>
      </c>
      <c r="M188" s="51"/>
      <c r="N188" s="180">
        <f>IFERROR(VLOOKUP($B188,Tabel1[#All],5,FALSE)*1.03^VALUE(RIGHT(M$181,1)-1),0)*M188</f>
        <v>0</v>
      </c>
      <c r="O188" s="91"/>
      <c r="P188" s="180">
        <f>IFERROR(VLOOKUP($B188,Tabel1[#All],5,FALSE)*1.03^VALUE(RIGHT(O$181,1)-1),0)*O188</f>
        <v>0</v>
      </c>
      <c r="Q188" s="51"/>
      <c r="R188" s="180">
        <f>IFERROR(VLOOKUP($B188,Tabel1[#All],5,FALSE)*1.03^VALUE(RIGHT(Q$181,1)-1),0)*Q188</f>
        <v>0</v>
      </c>
      <c r="S188" s="91"/>
      <c r="T188" s="180">
        <f>IFERROR(VLOOKUP($B188,Tabel1[#All],5,FALSE)*1.03^VALUE(RIGHT(S$181,1)-1),0)*S188</f>
        <v>0</v>
      </c>
      <c r="U188" s="51"/>
      <c r="V188" s="180">
        <f>IFERROR(VLOOKUP($B188,Tabel1[#All],5,FALSE)*1.03^VALUE(RIGHT(U$181,2)-1),0)*U188</f>
        <v>0</v>
      </c>
      <c r="W188" s="183">
        <f t="shared" si="13"/>
        <v>0</v>
      </c>
      <c r="X188" s="215"/>
    </row>
    <row r="189" spans="1:24" hidden="1">
      <c r="A189" s="52" t="s">
        <v>33</v>
      </c>
      <c r="B189" s="52"/>
      <c r="C189" s="51"/>
      <c r="D189" s="180">
        <f>IFERROR(VLOOKUP($B189,Tabel1[#All],5,FALSE),0)*C189</f>
        <v>0</v>
      </c>
      <c r="E189" s="51"/>
      <c r="F189" s="180">
        <f>IFERROR(VLOOKUP($B189,Tabel1[#All],5,FALSE)*1.03^VALUE(RIGHT(E$181,1)-1),0)*E189</f>
        <v>0</v>
      </c>
      <c r="G189" s="51"/>
      <c r="H189" s="180">
        <f>IFERROR(VLOOKUP($B189,Tabel1[#All],5,FALSE)*1.03^VALUE(RIGHT(G$181,1)-1),0)*G189</f>
        <v>0</v>
      </c>
      <c r="I189" s="51"/>
      <c r="J189" s="180">
        <f>IFERROR(VLOOKUP($B189,Tabel1[#All],5,FALSE)*1.03^VALUE(RIGHT(I$181,1)-1),0)*I189</f>
        <v>0</v>
      </c>
      <c r="K189" s="51"/>
      <c r="L189" s="180">
        <f>IFERROR(VLOOKUP($B189,Tabel1[#All],5,FALSE)*1.03^VALUE(RIGHT(K$181,1)-1),0)*K189</f>
        <v>0</v>
      </c>
      <c r="M189" s="51"/>
      <c r="N189" s="180">
        <f>IFERROR(VLOOKUP($B189,Tabel1[#All],5,FALSE)*1.03^VALUE(RIGHT(M$181,1)-1),0)*M189</f>
        <v>0</v>
      </c>
      <c r="O189" s="91"/>
      <c r="P189" s="180">
        <f>IFERROR(VLOOKUP($B189,Tabel1[#All],5,FALSE)*1.03^VALUE(RIGHT(O$181,1)-1),0)*O189</f>
        <v>0</v>
      </c>
      <c r="Q189" s="51"/>
      <c r="R189" s="180">
        <f>IFERROR(VLOOKUP($B189,Tabel1[#All],5,FALSE)*1.03^VALUE(RIGHT(Q$181,1)-1),0)*Q189</f>
        <v>0</v>
      </c>
      <c r="S189" s="91"/>
      <c r="T189" s="180">
        <f>IFERROR(VLOOKUP($B189,Tabel1[#All],5,FALSE)*1.03^VALUE(RIGHT(S$181,1)-1),0)*S189</f>
        <v>0</v>
      </c>
      <c r="U189" s="51"/>
      <c r="V189" s="180">
        <f>IFERROR(VLOOKUP($B189,Tabel1[#All],5,FALSE)*1.03^VALUE(RIGHT(U$181,2)-1),0)*U189</f>
        <v>0</v>
      </c>
      <c r="W189" s="183">
        <f t="shared" si="13"/>
        <v>0</v>
      </c>
      <c r="X189" s="215"/>
    </row>
    <row r="190" spans="1:24" hidden="1">
      <c r="A190" s="52" t="s">
        <v>33</v>
      </c>
      <c r="B190" s="52"/>
      <c r="C190" s="51"/>
      <c r="D190" s="180">
        <f>IFERROR(VLOOKUP($B190,Tabel1[#All],5,FALSE),0)*C190</f>
        <v>0</v>
      </c>
      <c r="E190" s="51"/>
      <c r="F190" s="180">
        <f>IFERROR(VLOOKUP($B190,Tabel1[#All],5,FALSE)*1.03^VALUE(RIGHT(E$181,1)-1),0)*E190</f>
        <v>0</v>
      </c>
      <c r="G190" s="51"/>
      <c r="H190" s="180">
        <f>IFERROR(VLOOKUP($B190,Tabel1[#All],5,FALSE)*1.03^VALUE(RIGHT(G$181,1)-1),0)*G190</f>
        <v>0</v>
      </c>
      <c r="I190" s="51"/>
      <c r="J190" s="180">
        <f>IFERROR(VLOOKUP($B190,Tabel1[#All],5,FALSE)*1.03^VALUE(RIGHT(I$181,1)-1),0)*I190</f>
        <v>0</v>
      </c>
      <c r="K190" s="51"/>
      <c r="L190" s="180">
        <f>IFERROR(VLOOKUP($B190,Tabel1[#All],5,FALSE)*1.03^VALUE(RIGHT(K$181,1)-1),0)*K190</f>
        <v>0</v>
      </c>
      <c r="M190" s="51"/>
      <c r="N190" s="180">
        <f>IFERROR(VLOOKUP($B190,Tabel1[#All],5,FALSE)*1.03^VALUE(RIGHT(M$181,1)-1),0)*M190</f>
        <v>0</v>
      </c>
      <c r="O190" s="91"/>
      <c r="P190" s="180">
        <f>IFERROR(VLOOKUP($B190,Tabel1[#All],5,FALSE)*1.03^VALUE(RIGHT(O$181,1)-1),0)*O190</f>
        <v>0</v>
      </c>
      <c r="Q190" s="51"/>
      <c r="R190" s="180">
        <f>IFERROR(VLOOKUP($B190,Tabel1[#All],5,FALSE)*1.03^VALUE(RIGHT(Q$181,1)-1),0)*Q190</f>
        <v>0</v>
      </c>
      <c r="S190" s="91"/>
      <c r="T190" s="180">
        <f>IFERROR(VLOOKUP($B190,Tabel1[#All],5,FALSE)*1.03^VALUE(RIGHT(S$181,1)-1),0)*S190</f>
        <v>0</v>
      </c>
      <c r="U190" s="51"/>
      <c r="V190" s="180">
        <f>IFERROR(VLOOKUP($B190,Tabel1[#All],5,FALSE)*1.03^VALUE(RIGHT(U$181,2)-1),0)*U190</f>
        <v>0</v>
      </c>
      <c r="W190" s="183">
        <f t="shared" si="13"/>
        <v>0</v>
      </c>
      <c r="X190" s="215"/>
    </row>
    <row r="191" spans="1:24" hidden="1">
      <c r="A191" s="52" t="s">
        <v>33</v>
      </c>
      <c r="B191" s="52"/>
      <c r="C191" s="51"/>
      <c r="D191" s="180">
        <f>IFERROR(VLOOKUP($B191,Tabel1[#All],5,FALSE),0)*C191</f>
        <v>0</v>
      </c>
      <c r="E191" s="51"/>
      <c r="F191" s="180">
        <f>IFERROR(VLOOKUP($B191,Tabel1[#All],5,FALSE)*1.03^VALUE(RIGHT(E$181,1)-1),0)*E191</f>
        <v>0</v>
      </c>
      <c r="G191" s="51"/>
      <c r="H191" s="180">
        <f>IFERROR(VLOOKUP($B191,Tabel1[#All],5,FALSE)*1.03^VALUE(RIGHT(G$181,1)-1),0)*G191</f>
        <v>0</v>
      </c>
      <c r="I191" s="51"/>
      <c r="J191" s="180">
        <f>IFERROR(VLOOKUP($B191,Tabel1[#All],5,FALSE)*1.03^VALUE(RIGHT(I$181,1)-1),0)*I191</f>
        <v>0</v>
      </c>
      <c r="K191" s="51"/>
      <c r="L191" s="180">
        <f>IFERROR(VLOOKUP($B191,Tabel1[#All],5,FALSE)*1.03^VALUE(RIGHT(K$181,1)-1),0)*K191</f>
        <v>0</v>
      </c>
      <c r="M191" s="51"/>
      <c r="N191" s="180">
        <f>IFERROR(VLOOKUP($B191,Tabel1[#All],5,FALSE)*1.03^VALUE(RIGHT(M$181,1)-1),0)*M191</f>
        <v>0</v>
      </c>
      <c r="O191" s="91"/>
      <c r="P191" s="180">
        <f>IFERROR(VLOOKUP($B191,Tabel1[#All],5,FALSE)*1.03^VALUE(RIGHT(O$181,1)-1),0)*O191</f>
        <v>0</v>
      </c>
      <c r="Q191" s="51"/>
      <c r="R191" s="180">
        <f>IFERROR(VLOOKUP($B191,Tabel1[#All],5,FALSE)*1.03^VALUE(RIGHT(Q$181,1)-1),0)*Q191</f>
        <v>0</v>
      </c>
      <c r="S191" s="91"/>
      <c r="T191" s="180">
        <f>IFERROR(VLOOKUP($B191,Tabel1[#All],5,FALSE)*1.03^VALUE(RIGHT(S$181,1)-1),0)*S191</f>
        <v>0</v>
      </c>
      <c r="U191" s="51"/>
      <c r="V191" s="180">
        <f>IFERROR(VLOOKUP($B191,Tabel1[#All],5,FALSE)*1.03^VALUE(RIGHT(U$181,2)-1),0)*U191</f>
        <v>0</v>
      </c>
      <c r="W191" s="183">
        <f t="shared" si="13"/>
        <v>0</v>
      </c>
      <c r="X191" s="215"/>
    </row>
    <row r="192" spans="1:24" hidden="1">
      <c r="A192" s="52" t="s">
        <v>33</v>
      </c>
      <c r="B192" s="52"/>
      <c r="C192" s="51"/>
      <c r="D192" s="180">
        <f>IFERROR(VLOOKUP($B192,Tabel1[#All],5,FALSE),0)*C192</f>
        <v>0</v>
      </c>
      <c r="E192" s="51"/>
      <c r="F192" s="180">
        <f>IFERROR(VLOOKUP($B192,Tabel1[#All],5,FALSE)*1.03^VALUE(RIGHT(E$181,1)-1),0)*E192</f>
        <v>0</v>
      </c>
      <c r="G192" s="51"/>
      <c r="H192" s="180">
        <f>IFERROR(VLOOKUP($B192,Tabel1[#All],5,FALSE)*1.03^VALUE(RIGHT(G$181,1)-1),0)*G192</f>
        <v>0</v>
      </c>
      <c r="I192" s="51"/>
      <c r="J192" s="180">
        <f>IFERROR(VLOOKUP($B192,Tabel1[#All],5,FALSE)*1.03^VALUE(RIGHT(I$181,1)-1),0)*I192</f>
        <v>0</v>
      </c>
      <c r="K192" s="51"/>
      <c r="L192" s="180">
        <f>IFERROR(VLOOKUP($B192,Tabel1[#All],5,FALSE)*1.03^VALUE(RIGHT(K$181,1)-1),0)*K192</f>
        <v>0</v>
      </c>
      <c r="M192" s="51"/>
      <c r="N192" s="180">
        <f>IFERROR(VLOOKUP($B192,Tabel1[#All],5,FALSE)*1.03^VALUE(RIGHT(M$181,1)-1),0)*M192</f>
        <v>0</v>
      </c>
      <c r="O192" s="91"/>
      <c r="P192" s="180">
        <f>IFERROR(VLOOKUP($B192,Tabel1[#All],5,FALSE)*1.03^VALUE(RIGHT(O$181,1)-1),0)*O192</f>
        <v>0</v>
      </c>
      <c r="Q192" s="51"/>
      <c r="R192" s="180">
        <f>IFERROR(VLOOKUP($B192,Tabel1[#All],5,FALSE)*1.03^VALUE(RIGHT(Q$181,1)-1),0)*Q192</f>
        <v>0</v>
      </c>
      <c r="S192" s="91"/>
      <c r="T192" s="180">
        <f>IFERROR(VLOOKUP($B192,Tabel1[#All],5,FALSE)*1.03^VALUE(RIGHT(S$181,1)-1),0)*S192</f>
        <v>0</v>
      </c>
      <c r="U192" s="51"/>
      <c r="V192" s="180">
        <f>IFERROR(VLOOKUP($B192,Tabel1[#All],5,FALSE)*1.03^VALUE(RIGHT(U$181,2)-1),0)*U192</f>
        <v>0</v>
      </c>
      <c r="W192" s="183">
        <f t="shared" si="13"/>
        <v>0</v>
      </c>
      <c r="X192" s="215"/>
    </row>
    <row r="193" spans="1:24" hidden="1">
      <c r="A193" s="52" t="s">
        <v>33</v>
      </c>
      <c r="B193" s="52"/>
      <c r="C193" s="51"/>
      <c r="D193" s="180">
        <f>IFERROR(VLOOKUP($B193,Tabel1[#All],5,FALSE),0)*C193</f>
        <v>0</v>
      </c>
      <c r="E193" s="51"/>
      <c r="F193" s="180">
        <f>IFERROR(VLOOKUP($B193,Tabel1[#All],5,FALSE)*1.03^VALUE(RIGHT(E$181,1)-1),0)*E193</f>
        <v>0</v>
      </c>
      <c r="G193" s="51"/>
      <c r="H193" s="180">
        <f>IFERROR(VLOOKUP($B193,Tabel1[#All],5,FALSE)*1.03^VALUE(RIGHT(G$181,1)-1),0)*G193</f>
        <v>0</v>
      </c>
      <c r="I193" s="51"/>
      <c r="J193" s="180">
        <f>IFERROR(VLOOKUP($B193,Tabel1[#All],5,FALSE)*1.03^VALUE(RIGHT(I$181,1)-1),0)*I193</f>
        <v>0</v>
      </c>
      <c r="K193" s="51"/>
      <c r="L193" s="180">
        <f>IFERROR(VLOOKUP($B193,Tabel1[#All],5,FALSE)*1.03^VALUE(RIGHT(K$181,1)-1),0)*K193</f>
        <v>0</v>
      </c>
      <c r="M193" s="51"/>
      <c r="N193" s="180">
        <f>IFERROR(VLOOKUP($B193,Tabel1[#All],5,FALSE)*1.03^VALUE(RIGHT(M$181,1)-1),0)*M193</f>
        <v>0</v>
      </c>
      <c r="O193" s="91"/>
      <c r="P193" s="180">
        <f>IFERROR(VLOOKUP($B193,Tabel1[#All],5,FALSE)*1.03^VALUE(RIGHT(O$181,1)-1),0)*O193</f>
        <v>0</v>
      </c>
      <c r="Q193" s="51"/>
      <c r="R193" s="180">
        <f>IFERROR(VLOOKUP($B193,Tabel1[#All],5,FALSE)*1.03^VALUE(RIGHT(Q$181,1)-1),0)*Q193</f>
        <v>0</v>
      </c>
      <c r="S193" s="91"/>
      <c r="T193" s="180">
        <f>IFERROR(VLOOKUP($B193,Tabel1[#All],5,FALSE)*1.03^VALUE(RIGHT(S$181,1)-1),0)*S193</f>
        <v>0</v>
      </c>
      <c r="U193" s="51"/>
      <c r="V193" s="180">
        <f>IFERROR(VLOOKUP($B193,Tabel1[#All],5,FALSE)*1.03^VALUE(RIGHT(U$181,2)-1),0)*U193</f>
        <v>0</v>
      </c>
      <c r="W193" s="183">
        <f t="shared" si="13"/>
        <v>0</v>
      </c>
      <c r="X193" s="215"/>
    </row>
    <row r="194" spans="1:24" hidden="1">
      <c r="A194" s="52" t="s">
        <v>33</v>
      </c>
      <c r="B194" s="52"/>
      <c r="C194" s="51"/>
      <c r="D194" s="180">
        <f>IFERROR(VLOOKUP($B194,Tabel1[#All],5,FALSE),0)*C194</f>
        <v>0</v>
      </c>
      <c r="E194" s="51"/>
      <c r="F194" s="180">
        <f>IFERROR(VLOOKUP($B194,Tabel1[#All],5,FALSE)*1.03^VALUE(RIGHT(E$181,1)-1),0)*E194</f>
        <v>0</v>
      </c>
      <c r="G194" s="51"/>
      <c r="H194" s="180">
        <f>IFERROR(VLOOKUP($B194,Tabel1[#All],5,FALSE)*1.03^VALUE(RIGHT(G$181,1)-1),0)*G194</f>
        <v>0</v>
      </c>
      <c r="I194" s="51"/>
      <c r="J194" s="180">
        <f>IFERROR(VLOOKUP($B194,Tabel1[#All],5,FALSE)*1.03^VALUE(RIGHT(I$181,1)-1),0)*I194</f>
        <v>0</v>
      </c>
      <c r="K194" s="51"/>
      <c r="L194" s="180">
        <f>IFERROR(VLOOKUP($B194,Tabel1[#All],5,FALSE)*1.03^VALUE(RIGHT(K$181,1)-1),0)*K194</f>
        <v>0</v>
      </c>
      <c r="M194" s="51"/>
      <c r="N194" s="180">
        <f>IFERROR(VLOOKUP($B194,Tabel1[#All],5,FALSE)*1.03^VALUE(RIGHT(M$181,1)-1),0)*M194</f>
        <v>0</v>
      </c>
      <c r="O194" s="91"/>
      <c r="P194" s="180">
        <f>IFERROR(VLOOKUP($B194,Tabel1[#All],5,FALSE)*1.03^VALUE(RIGHT(O$181,1)-1),0)*O194</f>
        <v>0</v>
      </c>
      <c r="Q194" s="51"/>
      <c r="R194" s="180">
        <f>IFERROR(VLOOKUP($B194,Tabel1[#All],5,FALSE)*1.03^VALUE(RIGHT(Q$181,1)-1),0)*Q194</f>
        <v>0</v>
      </c>
      <c r="S194" s="91"/>
      <c r="T194" s="180">
        <f>IFERROR(VLOOKUP($B194,Tabel1[#All],5,FALSE)*1.03^VALUE(RIGHT(S$181,1)-1),0)*S194</f>
        <v>0</v>
      </c>
      <c r="U194" s="51"/>
      <c r="V194" s="180">
        <f>IFERROR(VLOOKUP($B194,Tabel1[#All],5,FALSE)*1.03^VALUE(RIGHT(U$181,2)-1),0)*U194</f>
        <v>0</v>
      </c>
      <c r="W194" s="183">
        <f t="shared" ref="W194:W217" si="14">D194+F194+H194+J194+L194+N194+P194+R194+T194+V194</f>
        <v>0</v>
      </c>
      <c r="X194" s="215"/>
    </row>
    <row r="195" spans="1:24" hidden="1">
      <c r="A195" s="52" t="s">
        <v>33</v>
      </c>
      <c r="B195" s="52"/>
      <c r="C195" s="51"/>
      <c r="D195" s="180">
        <f>IFERROR(VLOOKUP($B195,Tabel1[#All],5,FALSE),0)*C195</f>
        <v>0</v>
      </c>
      <c r="E195" s="51"/>
      <c r="F195" s="180">
        <f>IFERROR(VLOOKUP($B195,Tabel1[#All],5,FALSE)*1.03^VALUE(RIGHT(E$181,1)-1),0)*E195</f>
        <v>0</v>
      </c>
      <c r="G195" s="51"/>
      <c r="H195" s="180">
        <f>IFERROR(VLOOKUP($B195,Tabel1[#All],5,FALSE)*1.03^VALUE(RIGHT(G$181,1)-1),0)*G195</f>
        <v>0</v>
      </c>
      <c r="I195" s="51"/>
      <c r="J195" s="180">
        <f>IFERROR(VLOOKUP($B195,Tabel1[#All],5,FALSE)*1.03^VALUE(RIGHT(I$181,1)-1),0)*I195</f>
        <v>0</v>
      </c>
      <c r="K195" s="51"/>
      <c r="L195" s="180">
        <f>IFERROR(VLOOKUP($B195,Tabel1[#All],5,FALSE)*1.03^VALUE(RIGHT(K$181,1)-1),0)*K195</f>
        <v>0</v>
      </c>
      <c r="M195" s="51"/>
      <c r="N195" s="180">
        <f>IFERROR(VLOOKUP($B195,Tabel1[#All],5,FALSE)*1.03^VALUE(RIGHT(M$181,1)-1),0)*M195</f>
        <v>0</v>
      </c>
      <c r="O195" s="91"/>
      <c r="P195" s="180">
        <f>IFERROR(VLOOKUP($B195,Tabel1[#All],5,FALSE)*1.03^VALUE(RIGHT(O$181,1)-1),0)*O195</f>
        <v>0</v>
      </c>
      <c r="Q195" s="51"/>
      <c r="R195" s="180">
        <f>IFERROR(VLOOKUP($B195,Tabel1[#All],5,FALSE)*1.03^VALUE(RIGHT(Q$181,1)-1),0)*Q195</f>
        <v>0</v>
      </c>
      <c r="S195" s="91"/>
      <c r="T195" s="180">
        <f>IFERROR(VLOOKUP($B195,Tabel1[#All],5,FALSE)*1.03^VALUE(RIGHT(S$181,1)-1),0)*S195</f>
        <v>0</v>
      </c>
      <c r="U195" s="51"/>
      <c r="V195" s="180">
        <f>IFERROR(VLOOKUP($B195,Tabel1[#All],5,FALSE)*1.03^VALUE(RIGHT(U$181,2)-1),0)*U195</f>
        <v>0</v>
      </c>
      <c r="W195" s="183">
        <f t="shared" si="14"/>
        <v>0</v>
      </c>
      <c r="X195" s="215"/>
    </row>
    <row r="196" spans="1:24" hidden="1">
      <c r="A196" s="52" t="s">
        <v>33</v>
      </c>
      <c r="B196" s="52"/>
      <c r="C196" s="51"/>
      <c r="D196" s="180">
        <f>IFERROR(VLOOKUP($B196,Tabel1[#All],5,FALSE),0)*C196</f>
        <v>0</v>
      </c>
      <c r="E196" s="51"/>
      <c r="F196" s="180">
        <f>IFERROR(VLOOKUP($B196,Tabel1[#All],5,FALSE)*1.03^VALUE(RIGHT(E$181,1)-1),0)*E196</f>
        <v>0</v>
      </c>
      <c r="G196" s="51"/>
      <c r="H196" s="180">
        <f>IFERROR(VLOOKUP($B196,Tabel1[#All],5,FALSE)*1.03^VALUE(RIGHT(G$181,1)-1),0)*G196</f>
        <v>0</v>
      </c>
      <c r="I196" s="51"/>
      <c r="J196" s="180">
        <f>IFERROR(VLOOKUP($B196,Tabel1[#All],5,FALSE)*1.03^VALUE(RIGHT(I$181,1)-1),0)*I196</f>
        <v>0</v>
      </c>
      <c r="K196" s="51"/>
      <c r="L196" s="180">
        <f>IFERROR(VLOOKUP($B196,Tabel1[#All],5,FALSE)*1.03^VALUE(RIGHT(K$181,1)-1),0)*K196</f>
        <v>0</v>
      </c>
      <c r="M196" s="51"/>
      <c r="N196" s="180">
        <f>IFERROR(VLOOKUP($B196,Tabel1[#All],5,FALSE)*1.03^VALUE(RIGHT(M$181,1)-1),0)*M196</f>
        <v>0</v>
      </c>
      <c r="O196" s="91"/>
      <c r="P196" s="180">
        <f>IFERROR(VLOOKUP($B196,Tabel1[#All],5,FALSE)*1.03^VALUE(RIGHT(O$181,1)-1),0)*O196</f>
        <v>0</v>
      </c>
      <c r="Q196" s="51"/>
      <c r="R196" s="180">
        <f>IFERROR(VLOOKUP($B196,Tabel1[#All],5,FALSE)*1.03^VALUE(RIGHT(Q$181,1)-1),0)*Q196</f>
        <v>0</v>
      </c>
      <c r="S196" s="91"/>
      <c r="T196" s="180">
        <f>IFERROR(VLOOKUP($B196,Tabel1[#All],5,FALSE)*1.03^VALUE(RIGHT(S$181,1)-1),0)*S196</f>
        <v>0</v>
      </c>
      <c r="U196" s="51"/>
      <c r="V196" s="180">
        <f>IFERROR(VLOOKUP($B196,Tabel1[#All],5,FALSE)*1.03^VALUE(RIGHT(U$181,2)-1),0)*U196</f>
        <v>0</v>
      </c>
      <c r="W196" s="183">
        <f t="shared" si="14"/>
        <v>0</v>
      </c>
      <c r="X196" s="215"/>
    </row>
    <row r="197" spans="1:24" hidden="1">
      <c r="A197" s="52" t="s">
        <v>33</v>
      </c>
      <c r="B197" s="52"/>
      <c r="C197" s="51"/>
      <c r="D197" s="180">
        <f>IFERROR(VLOOKUP($B197,Tabel1[#All],5,FALSE),0)*C197</f>
        <v>0</v>
      </c>
      <c r="E197" s="51"/>
      <c r="F197" s="180">
        <f>IFERROR(VLOOKUP($B197,Tabel1[#All],5,FALSE)*1.03^VALUE(RIGHT(E$181,1)-1),0)*E197</f>
        <v>0</v>
      </c>
      <c r="G197" s="51"/>
      <c r="H197" s="180">
        <f>IFERROR(VLOOKUP($B197,Tabel1[#All],5,FALSE)*1.03^VALUE(RIGHT(G$181,1)-1),0)*G197</f>
        <v>0</v>
      </c>
      <c r="I197" s="51"/>
      <c r="J197" s="180">
        <f>IFERROR(VLOOKUP($B197,Tabel1[#All],5,FALSE)*1.03^VALUE(RIGHT(I$181,1)-1),0)*I197</f>
        <v>0</v>
      </c>
      <c r="K197" s="51"/>
      <c r="L197" s="180">
        <f>IFERROR(VLOOKUP($B197,Tabel1[#All],5,FALSE)*1.03^VALUE(RIGHT(K$181,1)-1),0)*K197</f>
        <v>0</v>
      </c>
      <c r="M197" s="51"/>
      <c r="N197" s="180">
        <f>IFERROR(VLOOKUP($B197,Tabel1[#All],5,FALSE)*1.03^VALUE(RIGHT(M$181,1)-1),0)*M197</f>
        <v>0</v>
      </c>
      <c r="O197" s="91"/>
      <c r="P197" s="180">
        <f>IFERROR(VLOOKUP($B197,Tabel1[#All],5,FALSE)*1.03^VALUE(RIGHT(O$181,1)-1),0)*O197</f>
        <v>0</v>
      </c>
      <c r="Q197" s="51"/>
      <c r="R197" s="180">
        <f>IFERROR(VLOOKUP($B197,Tabel1[#All],5,FALSE)*1.03^VALUE(RIGHT(Q$181,1)-1),0)*Q197</f>
        <v>0</v>
      </c>
      <c r="S197" s="91"/>
      <c r="T197" s="180">
        <f>IFERROR(VLOOKUP($B197,Tabel1[#All],5,FALSE)*1.03^VALUE(RIGHT(S$181,1)-1),0)*S197</f>
        <v>0</v>
      </c>
      <c r="U197" s="51"/>
      <c r="V197" s="180">
        <f>IFERROR(VLOOKUP($B197,Tabel1[#All],5,FALSE)*1.03^VALUE(RIGHT(U$181,2)-1),0)*U197</f>
        <v>0</v>
      </c>
      <c r="W197" s="183">
        <f t="shared" si="14"/>
        <v>0</v>
      </c>
      <c r="X197" s="215"/>
    </row>
    <row r="198" spans="1:24" hidden="1">
      <c r="A198" s="52" t="s">
        <v>33</v>
      </c>
      <c r="B198" s="52"/>
      <c r="C198" s="51"/>
      <c r="D198" s="180">
        <f>IFERROR(VLOOKUP($B198,Tabel1[#All],5,FALSE),0)*C198</f>
        <v>0</v>
      </c>
      <c r="E198" s="51"/>
      <c r="F198" s="180">
        <f>IFERROR(VLOOKUP($B198,Tabel1[#All],5,FALSE)*1.03^VALUE(RIGHT(E$181,1)-1),0)*E198</f>
        <v>0</v>
      </c>
      <c r="G198" s="51"/>
      <c r="H198" s="180">
        <f>IFERROR(VLOOKUP($B198,Tabel1[#All],5,FALSE)*1.03^VALUE(RIGHT(G$181,1)-1),0)*G198</f>
        <v>0</v>
      </c>
      <c r="I198" s="51"/>
      <c r="J198" s="180">
        <f>IFERROR(VLOOKUP($B198,Tabel1[#All],5,FALSE)*1.03^VALUE(RIGHT(I$181,1)-1),0)*I198</f>
        <v>0</v>
      </c>
      <c r="K198" s="51"/>
      <c r="L198" s="180">
        <f>IFERROR(VLOOKUP($B198,Tabel1[#All],5,FALSE)*1.03^VALUE(RIGHT(K$181,1)-1),0)*K198</f>
        <v>0</v>
      </c>
      <c r="M198" s="51"/>
      <c r="N198" s="180">
        <f>IFERROR(VLOOKUP($B198,Tabel1[#All],5,FALSE)*1.03^VALUE(RIGHT(M$181,1)-1),0)*M198</f>
        <v>0</v>
      </c>
      <c r="O198" s="91"/>
      <c r="P198" s="180">
        <f>IFERROR(VLOOKUP($B198,Tabel1[#All],5,FALSE)*1.03^VALUE(RIGHT(O$181,1)-1),0)*O198</f>
        <v>0</v>
      </c>
      <c r="Q198" s="51"/>
      <c r="R198" s="180">
        <f>IFERROR(VLOOKUP($B198,Tabel1[#All],5,FALSE)*1.03^VALUE(RIGHT(Q$181,1)-1),0)*Q198</f>
        <v>0</v>
      </c>
      <c r="S198" s="91"/>
      <c r="T198" s="180">
        <f>IFERROR(VLOOKUP($B198,Tabel1[#All],5,FALSE)*1.03^VALUE(RIGHT(S$181,1)-1),0)*S198</f>
        <v>0</v>
      </c>
      <c r="U198" s="51"/>
      <c r="V198" s="180">
        <f>IFERROR(VLOOKUP($B198,Tabel1[#All],5,FALSE)*1.03^VALUE(RIGHT(U$181,2)-1),0)*U198</f>
        <v>0</v>
      </c>
      <c r="W198" s="183">
        <f t="shared" si="14"/>
        <v>0</v>
      </c>
      <c r="X198" s="215"/>
    </row>
    <row r="199" spans="1:24" ht="12.75" hidden="1" thickBot="1">
      <c r="A199" s="52" t="s">
        <v>33</v>
      </c>
      <c r="B199" s="52"/>
      <c r="C199" s="51"/>
      <c r="D199" s="180">
        <f>IFERROR(VLOOKUP($B199,Tabel1[#All],5,FALSE),0)*C199</f>
        <v>0</v>
      </c>
      <c r="E199" s="51"/>
      <c r="F199" s="180">
        <f>IFERROR(VLOOKUP($B199,Tabel1[#All],5,FALSE)*1.03^VALUE(RIGHT(E$181,1)-1),0)*E199</f>
        <v>0</v>
      </c>
      <c r="G199" s="51"/>
      <c r="H199" s="180">
        <f>IFERROR(VLOOKUP($B199,Tabel1[#All],5,FALSE)*1.03^VALUE(RIGHT(G$181,1)-1),0)*G199</f>
        <v>0</v>
      </c>
      <c r="I199" s="51"/>
      <c r="J199" s="180">
        <f>IFERROR(VLOOKUP($B199,Tabel1[#All],5,FALSE)*1.03^VALUE(RIGHT(I$181,1)-1),0)*I199</f>
        <v>0</v>
      </c>
      <c r="K199" s="51"/>
      <c r="L199" s="180">
        <f>IFERROR(VLOOKUP($B199,Tabel1[#All],5,FALSE)*1.03^VALUE(RIGHT(K$181,1)-1),0)*K199</f>
        <v>0</v>
      </c>
      <c r="M199" s="51"/>
      <c r="N199" s="180">
        <f>IFERROR(VLOOKUP($B199,Tabel1[#All],5,FALSE)*1.03^VALUE(RIGHT(M$181,1)-1),0)*M199</f>
        <v>0</v>
      </c>
      <c r="O199" s="91"/>
      <c r="P199" s="180">
        <f>IFERROR(VLOOKUP($B199,Tabel1[#All],5,FALSE)*1.03^VALUE(RIGHT(O$181,1)-1),0)*O199</f>
        <v>0</v>
      </c>
      <c r="Q199" s="51"/>
      <c r="R199" s="180">
        <f>IFERROR(VLOOKUP($B199,Tabel1[#All],5,FALSE)*1.03^VALUE(RIGHT(Q$181,1)-1),0)*Q199</f>
        <v>0</v>
      </c>
      <c r="S199" s="91"/>
      <c r="T199" s="180">
        <f>IFERROR(VLOOKUP($B199,Tabel1[#All],5,FALSE)*1.03^VALUE(RIGHT(S$181,1)-1),0)*S199</f>
        <v>0</v>
      </c>
      <c r="U199" s="51"/>
      <c r="V199" s="180">
        <f>IFERROR(VLOOKUP($B199,Tabel1[#All],5,FALSE)*1.03^VALUE(RIGHT(U$181,2)-1),0)*U199</f>
        <v>0</v>
      </c>
      <c r="W199" s="183">
        <f t="shared" si="14"/>
        <v>0</v>
      </c>
      <c r="X199" s="215"/>
    </row>
    <row r="200" spans="1:24" hidden="1" outlineLevel="1">
      <c r="A200" s="52" t="s">
        <v>33</v>
      </c>
      <c r="B200" s="52"/>
      <c r="C200" s="51"/>
      <c r="D200" s="180">
        <f>IFERROR(VLOOKUP($B200,Tabel1[#All],5,FALSE),0)*C200</f>
        <v>0</v>
      </c>
      <c r="E200" s="51"/>
      <c r="F200" s="180">
        <f>IFERROR(VLOOKUP($B200,Tabel1[#All],5,FALSE)*1.03^VALUE(RIGHT(E$181,1)-1),0)*E200</f>
        <v>0</v>
      </c>
      <c r="G200" s="51"/>
      <c r="H200" s="180">
        <f>IFERROR(VLOOKUP($B200,Tabel1[#All],5,FALSE)*1.03^VALUE(RIGHT(G$181,1)-1),0)*G200</f>
        <v>0</v>
      </c>
      <c r="I200" s="51"/>
      <c r="J200" s="180">
        <f>IFERROR(VLOOKUP($B200,Tabel1[#All],5,FALSE)*1.03^VALUE(RIGHT(I$181,1)-1),0)*I200</f>
        <v>0</v>
      </c>
      <c r="K200" s="51"/>
      <c r="L200" s="180">
        <f>IFERROR(VLOOKUP($B200,Tabel1[#All],5,FALSE)*1.03^VALUE(RIGHT(K$181,1)-1),0)*K200</f>
        <v>0</v>
      </c>
      <c r="M200" s="51"/>
      <c r="N200" s="180">
        <f>IFERROR(VLOOKUP($B200,Tabel1[#All],5,FALSE)*1.03^VALUE(RIGHT(M$181,1)-1),0)*M200</f>
        <v>0</v>
      </c>
      <c r="O200" s="91"/>
      <c r="P200" s="180">
        <f>IFERROR(VLOOKUP($B200,Tabel1[#All],5,FALSE)*1.03^VALUE(RIGHT(O$181,1)-1),0)*O200</f>
        <v>0</v>
      </c>
      <c r="Q200" s="51"/>
      <c r="R200" s="180">
        <f>IFERROR(VLOOKUP($B200,Tabel1[#All],5,FALSE)*1.03^VALUE(RIGHT(Q$181,1)-1),0)*Q200</f>
        <v>0</v>
      </c>
      <c r="S200" s="91"/>
      <c r="T200" s="180">
        <f>IFERROR(VLOOKUP($B200,Tabel1[#All],5,FALSE)*1.03^VALUE(RIGHT(S$181,1)-1),0)*S200</f>
        <v>0</v>
      </c>
      <c r="U200" s="51"/>
      <c r="V200" s="180">
        <f>IFERROR(VLOOKUP($B200,Tabel1[#All],5,FALSE)*1.03^VALUE(RIGHT(U$181,2)-1),0)*U200</f>
        <v>0</v>
      </c>
      <c r="W200" s="183">
        <f t="shared" si="14"/>
        <v>0</v>
      </c>
      <c r="X200" s="215"/>
    </row>
    <row r="201" spans="1:24" hidden="1" outlineLevel="1">
      <c r="A201" s="52" t="s">
        <v>33</v>
      </c>
      <c r="B201" s="52"/>
      <c r="C201" s="51"/>
      <c r="D201" s="180">
        <f>IFERROR(VLOOKUP($B201,Tabel1[#All],5,FALSE),0)*C201</f>
        <v>0</v>
      </c>
      <c r="E201" s="51"/>
      <c r="F201" s="180">
        <f>IFERROR(VLOOKUP($B201,Tabel1[#All],5,FALSE)*1.03^VALUE(RIGHT(E$181,1)-1),0)*E201</f>
        <v>0</v>
      </c>
      <c r="G201" s="51"/>
      <c r="H201" s="180">
        <f>IFERROR(VLOOKUP($B201,Tabel1[#All],5,FALSE)*1.03^VALUE(RIGHT(G$181,1)-1),0)*G201</f>
        <v>0</v>
      </c>
      <c r="I201" s="51"/>
      <c r="J201" s="180">
        <f>IFERROR(VLOOKUP($B201,Tabel1[#All],5,FALSE)*1.03^VALUE(RIGHT(I$181,1)-1),0)*I201</f>
        <v>0</v>
      </c>
      <c r="K201" s="51"/>
      <c r="L201" s="180">
        <f>IFERROR(VLOOKUP($B201,Tabel1[#All],5,FALSE)*1.03^VALUE(RIGHT(K$181,1)-1),0)*K201</f>
        <v>0</v>
      </c>
      <c r="M201" s="51"/>
      <c r="N201" s="180">
        <f>IFERROR(VLOOKUP($B201,Tabel1[#All],5,FALSE)*1.03^VALUE(RIGHT(M$181,1)-1),0)*M201</f>
        <v>0</v>
      </c>
      <c r="O201" s="91"/>
      <c r="P201" s="180">
        <f>IFERROR(VLOOKUP($B201,Tabel1[#All],5,FALSE)*1.03^VALUE(RIGHT(O$181,1)-1),0)*O201</f>
        <v>0</v>
      </c>
      <c r="Q201" s="51"/>
      <c r="R201" s="180">
        <f>IFERROR(VLOOKUP($B201,Tabel1[#All],5,FALSE)*1.03^VALUE(RIGHT(Q$181,1)-1),0)*Q201</f>
        <v>0</v>
      </c>
      <c r="S201" s="91"/>
      <c r="T201" s="180">
        <f>IFERROR(VLOOKUP($B201,Tabel1[#All],5,FALSE)*1.03^VALUE(RIGHT(S$181,1)-1),0)*S201</f>
        <v>0</v>
      </c>
      <c r="U201" s="51"/>
      <c r="V201" s="180">
        <f>IFERROR(VLOOKUP($B201,Tabel1[#All],5,FALSE)*1.03^VALUE(RIGHT(U$181,2)-1),0)*U201</f>
        <v>0</v>
      </c>
      <c r="W201" s="183">
        <f t="shared" si="14"/>
        <v>0</v>
      </c>
      <c r="X201" s="215"/>
    </row>
    <row r="202" spans="1:24" hidden="1" outlineLevel="1">
      <c r="A202" s="52" t="s">
        <v>33</v>
      </c>
      <c r="B202" s="52"/>
      <c r="C202" s="51"/>
      <c r="D202" s="180">
        <f>IFERROR(VLOOKUP($B202,Tabel1[#All],5,FALSE),0)*C202</f>
        <v>0</v>
      </c>
      <c r="E202" s="51"/>
      <c r="F202" s="180">
        <f>IFERROR(VLOOKUP($B202,Tabel1[#All],5,FALSE)*1.03^VALUE(RIGHT(E$181,1)-1),0)*E202</f>
        <v>0</v>
      </c>
      <c r="G202" s="51"/>
      <c r="H202" s="180">
        <f>IFERROR(VLOOKUP($B202,Tabel1[#All],5,FALSE)*1.03^VALUE(RIGHT(G$181,1)-1),0)*G202</f>
        <v>0</v>
      </c>
      <c r="I202" s="51"/>
      <c r="J202" s="180">
        <f>IFERROR(VLOOKUP($B202,Tabel1[#All],5,FALSE)*1.03^VALUE(RIGHT(I$181,1)-1),0)*I202</f>
        <v>0</v>
      </c>
      <c r="K202" s="51"/>
      <c r="L202" s="180">
        <f>IFERROR(VLOOKUP($B202,Tabel1[#All],5,FALSE)*1.03^VALUE(RIGHT(K$181,1)-1),0)*K202</f>
        <v>0</v>
      </c>
      <c r="M202" s="51"/>
      <c r="N202" s="180">
        <f>IFERROR(VLOOKUP($B202,Tabel1[#All],5,FALSE)*1.03^VALUE(RIGHT(M$181,1)-1),0)*M202</f>
        <v>0</v>
      </c>
      <c r="O202" s="91"/>
      <c r="P202" s="180">
        <f>IFERROR(VLOOKUP($B202,Tabel1[#All],5,FALSE)*1.03^VALUE(RIGHT(O$181,1)-1),0)*O202</f>
        <v>0</v>
      </c>
      <c r="Q202" s="51"/>
      <c r="R202" s="180">
        <f>IFERROR(VLOOKUP($B202,Tabel1[#All],5,FALSE)*1.03^VALUE(RIGHT(Q$181,1)-1),0)*Q202</f>
        <v>0</v>
      </c>
      <c r="S202" s="91"/>
      <c r="T202" s="180">
        <f>IFERROR(VLOOKUP($B202,Tabel1[#All],5,FALSE)*1.03^VALUE(RIGHT(S$181,1)-1),0)*S202</f>
        <v>0</v>
      </c>
      <c r="U202" s="51"/>
      <c r="V202" s="180">
        <f>IFERROR(VLOOKUP($B202,Tabel1[#All],5,FALSE)*1.03^VALUE(RIGHT(U$181,2)-1),0)*U202</f>
        <v>0</v>
      </c>
      <c r="W202" s="183">
        <f t="shared" si="14"/>
        <v>0</v>
      </c>
      <c r="X202" s="215"/>
    </row>
    <row r="203" spans="1:24" hidden="1" outlineLevel="1">
      <c r="A203" s="52" t="s">
        <v>33</v>
      </c>
      <c r="B203" s="52"/>
      <c r="C203" s="51"/>
      <c r="D203" s="180">
        <f>IFERROR(VLOOKUP($B203,Tabel1[#All],5,FALSE),0)*C203</f>
        <v>0</v>
      </c>
      <c r="E203" s="51"/>
      <c r="F203" s="180">
        <f>IFERROR(VLOOKUP($B203,Tabel1[#All],5,FALSE)*1.03^VALUE(RIGHT(E$181,1)-1),0)*E203</f>
        <v>0</v>
      </c>
      <c r="G203" s="51"/>
      <c r="H203" s="180">
        <f>IFERROR(VLOOKUP($B203,Tabel1[#All],5,FALSE)*1.03^VALUE(RIGHT(G$181,1)-1),0)*G203</f>
        <v>0</v>
      </c>
      <c r="I203" s="51"/>
      <c r="J203" s="180">
        <f>IFERROR(VLOOKUP($B203,Tabel1[#All],5,FALSE)*1.03^VALUE(RIGHT(I$181,1)-1),0)*I203</f>
        <v>0</v>
      </c>
      <c r="K203" s="51"/>
      <c r="L203" s="180">
        <f>IFERROR(VLOOKUP($B203,Tabel1[#All],5,FALSE)*1.03^VALUE(RIGHT(K$181,1)-1),0)*K203</f>
        <v>0</v>
      </c>
      <c r="M203" s="51"/>
      <c r="N203" s="180">
        <f>IFERROR(VLOOKUP($B203,Tabel1[#All],5,FALSE)*1.03^VALUE(RIGHT(M$181,1)-1),0)*M203</f>
        <v>0</v>
      </c>
      <c r="O203" s="91"/>
      <c r="P203" s="180">
        <f>IFERROR(VLOOKUP($B203,Tabel1[#All],5,FALSE)*1.03^VALUE(RIGHT(O$181,1)-1),0)*O203</f>
        <v>0</v>
      </c>
      <c r="Q203" s="51"/>
      <c r="R203" s="180">
        <f>IFERROR(VLOOKUP($B203,Tabel1[#All],5,FALSE)*1.03^VALUE(RIGHT(Q$181,1)-1),0)*Q203</f>
        <v>0</v>
      </c>
      <c r="S203" s="91"/>
      <c r="T203" s="180">
        <f>IFERROR(VLOOKUP($B203,Tabel1[#All],5,FALSE)*1.03^VALUE(RIGHT(S$181,1)-1),0)*S203</f>
        <v>0</v>
      </c>
      <c r="U203" s="51"/>
      <c r="V203" s="180">
        <f>IFERROR(VLOOKUP($B203,Tabel1[#All],5,FALSE)*1.03^VALUE(RIGHT(U$181,2)-1),0)*U203</f>
        <v>0</v>
      </c>
      <c r="W203" s="183">
        <f t="shared" si="14"/>
        <v>0</v>
      </c>
      <c r="X203" s="215"/>
    </row>
    <row r="204" spans="1:24" hidden="1" outlineLevel="1">
      <c r="A204" s="52" t="s">
        <v>33</v>
      </c>
      <c r="B204" s="52"/>
      <c r="C204" s="51"/>
      <c r="D204" s="180">
        <f>IFERROR(VLOOKUP($B204,Tabel1[#All],5,FALSE),0)*C204</f>
        <v>0</v>
      </c>
      <c r="E204" s="51"/>
      <c r="F204" s="180">
        <f>IFERROR(VLOOKUP($B204,Tabel1[#All],5,FALSE)*1.03^VALUE(RIGHT(E$181,1)-1),0)*E204</f>
        <v>0</v>
      </c>
      <c r="G204" s="51"/>
      <c r="H204" s="180">
        <f>IFERROR(VLOOKUP($B204,Tabel1[#All],5,FALSE)*1.03^VALUE(RIGHT(G$181,1)-1),0)*G204</f>
        <v>0</v>
      </c>
      <c r="I204" s="51"/>
      <c r="J204" s="180">
        <f>IFERROR(VLOOKUP($B204,Tabel1[#All],5,FALSE)*1.03^VALUE(RIGHT(I$181,1)-1),0)*I204</f>
        <v>0</v>
      </c>
      <c r="K204" s="51"/>
      <c r="L204" s="180">
        <f>IFERROR(VLOOKUP($B204,Tabel1[#All],5,FALSE)*1.03^VALUE(RIGHT(K$181,1)-1),0)*K204</f>
        <v>0</v>
      </c>
      <c r="M204" s="51"/>
      <c r="N204" s="180">
        <f>IFERROR(VLOOKUP($B204,Tabel1[#All],5,FALSE)*1.03^VALUE(RIGHT(M$181,1)-1),0)*M204</f>
        <v>0</v>
      </c>
      <c r="O204" s="91"/>
      <c r="P204" s="180">
        <f>IFERROR(VLOOKUP($B204,Tabel1[#All],5,FALSE)*1.03^VALUE(RIGHT(O$181,1)-1),0)*O204</f>
        <v>0</v>
      </c>
      <c r="Q204" s="51"/>
      <c r="R204" s="180">
        <f>IFERROR(VLOOKUP($B204,Tabel1[#All],5,FALSE)*1.03^VALUE(RIGHT(Q$181,1)-1),0)*Q204</f>
        <v>0</v>
      </c>
      <c r="S204" s="91"/>
      <c r="T204" s="180">
        <f>IFERROR(VLOOKUP($B204,Tabel1[#All],5,FALSE)*1.03^VALUE(RIGHT(S$181,1)-1),0)*S204</f>
        <v>0</v>
      </c>
      <c r="U204" s="51"/>
      <c r="V204" s="180">
        <f>IFERROR(VLOOKUP($B204,Tabel1[#All],5,FALSE)*1.03^VALUE(RIGHT(U$181,2)-1),0)*U204</f>
        <v>0</v>
      </c>
      <c r="W204" s="183">
        <f t="shared" si="14"/>
        <v>0</v>
      </c>
      <c r="X204" s="215"/>
    </row>
    <row r="205" spans="1:24" hidden="1" outlineLevel="1">
      <c r="A205" s="52" t="s">
        <v>33</v>
      </c>
      <c r="B205" s="52"/>
      <c r="C205" s="51"/>
      <c r="D205" s="180">
        <f>IFERROR(VLOOKUP($B205,Tabel1[#All],5,FALSE),0)*C205</f>
        <v>0</v>
      </c>
      <c r="E205" s="51"/>
      <c r="F205" s="180">
        <f>IFERROR(VLOOKUP($B205,Tabel1[#All],5,FALSE)*1.03^VALUE(RIGHT(E$181,1)-1),0)*E205</f>
        <v>0</v>
      </c>
      <c r="G205" s="51"/>
      <c r="H205" s="180">
        <f>IFERROR(VLOOKUP($B205,Tabel1[#All],5,FALSE)*1.03^VALUE(RIGHT(G$181,1)-1),0)*G205</f>
        <v>0</v>
      </c>
      <c r="I205" s="51"/>
      <c r="J205" s="180">
        <f>IFERROR(VLOOKUP($B205,Tabel1[#All],5,FALSE)*1.03^VALUE(RIGHT(I$181,1)-1),0)*I205</f>
        <v>0</v>
      </c>
      <c r="K205" s="51"/>
      <c r="L205" s="180">
        <f>IFERROR(VLOOKUP($B205,Tabel1[#All],5,FALSE)*1.03^VALUE(RIGHT(K$181,1)-1),0)*K205</f>
        <v>0</v>
      </c>
      <c r="M205" s="51"/>
      <c r="N205" s="180">
        <f>IFERROR(VLOOKUP($B205,Tabel1[#All],5,FALSE)*1.03^VALUE(RIGHT(M$181,1)-1),0)*M205</f>
        <v>0</v>
      </c>
      <c r="O205" s="91"/>
      <c r="P205" s="180">
        <f>IFERROR(VLOOKUP($B205,Tabel1[#All],5,FALSE)*1.03^VALUE(RIGHT(O$181,1)-1),0)*O205</f>
        <v>0</v>
      </c>
      <c r="Q205" s="51"/>
      <c r="R205" s="180">
        <f>IFERROR(VLOOKUP($B205,Tabel1[#All],5,FALSE)*1.03^VALUE(RIGHT(Q$181,1)-1),0)*Q205</f>
        <v>0</v>
      </c>
      <c r="S205" s="91"/>
      <c r="T205" s="180">
        <f>IFERROR(VLOOKUP($B205,Tabel1[#All],5,FALSE)*1.03^VALUE(RIGHT(S$181,1)-1),0)*S205</f>
        <v>0</v>
      </c>
      <c r="U205" s="51"/>
      <c r="V205" s="180">
        <f>IFERROR(VLOOKUP($B205,Tabel1[#All],5,FALSE)*1.03^VALUE(RIGHT(U$181,2)-1),0)*U205</f>
        <v>0</v>
      </c>
      <c r="W205" s="183">
        <f t="shared" si="14"/>
        <v>0</v>
      </c>
      <c r="X205" s="215"/>
    </row>
    <row r="206" spans="1:24" hidden="1" outlineLevel="1">
      <c r="A206" s="52" t="s">
        <v>33</v>
      </c>
      <c r="B206" s="52"/>
      <c r="C206" s="51"/>
      <c r="D206" s="180">
        <f>IFERROR(VLOOKUP($B206,Tabel1[#All],5,FALSE),0)*C206</f>
        <v>0</v>
      </c>
      <c r="E206" s="51"/>
      <c r="F206" s="180">
        <f>IFERROR(VLOOKUP($B206,Tabel1[#All],5,FALSE)*1.03^VALUE(RIGHT(E$181,1)-1),0)*E206</f>
        <v>0</v>
      </c>
      <c r="G206" s="51"/>
      <c r="H206" s="180">
        <f>IFERROR(VLOOKUP($B206,Tabel1[#All],5,FALSE)*1.03^VALUE(RIGHT(G$181,1)-1),0)*G206</f>
        <v>0</v>
      </c>
      <c r="I206" s="51"/>
      <c r="J206" s="180">
        <f>IFERROR(VLOOKUP($B206,Tabel1[#All],5,FALSE)*1.03^VALUE(RIGHT(I$181,1)-1),0)*I206</f>
        <v>0</v>
      </c>
      <c r="K206" s="51"/>
      <c r="L206" s="180">
        <f>IFERROR(VLOOKUP($B206,Tabel1[#All],5,FALSE)*1.03^VALUE(RIGHT(K$181,1)-1),0)*K206</f>
        <v>0</v>
      </c>
      <c r="M206" s="51"/>
      <c r="N206" s="180">
        <f>IFERROR(VLOOKUP($B206,Tabel1[#All],5,FALSE)*1.03^VALUE(RIGHT(M$181,1)-1),0)*M206</f>
        <v>0</v>
      </c>
      <c r="O206" s="91"/>
      <c r="P206" s="180">
        <f>IFERROR(VLOOKUP($B206,Tabel1[#All],5,FALSE)*1.03^VALUE(RIGHT(O$181,1)-1),0)*O206</f>
        <v>0</v>
      </c>
      <c r="Q206" s="51"/>
      <c r="R206" s="180">
        <f>IFERROR(VLOOKUP($B206,Tabel1[#All],5,FALSE)*1.03^VALUE(RIGHT(Q$181,1)-1),0)*Q206</f>
        <v>0</v>
      </c>
      <c r="S206" s="91"/>
      <c r="T206" s="180">
        <f>IFERROR(VLOOKUP($B206,Tabel1[#All],5,FALSE)*1.03^VALUE(RIGHT(S$181,1)-1),0)*S206</f>
        <v>0</v>
      </c>
      <c r="U206" s="51"/>
      <c r="V206" s="180">
        <f>IFERROR(VLOOKUP($B206,Tabel1[#All],5,FALSE)*1.03^VALUE(RIGHT(U$181,2)-1),0)*U206</f>
        <v>0</v>
      </c>
      <c r="W206" s="183">
        <f t="shared" si="14"/>
        <v>0</v>
      </c>
      <c r="X206" s="215"/>
    </row>
    <row r="207" spans="1:24" hidden="1" outlineLevel="1">
      <c r="A207" s="52" t="s">
        <v>33</v>
      </c>
      <c r="B207" s="52"/>
      <c r="C207" s="51"/>
      <c r="D207" s="180">
        <f>IFERROR(VLOOKUP($B207,Tabel1[#All],5,FALSE),0)*C207</f>
        <v>0</v>
      </c>
      <c r="E207" s="51"/>
      <c r="F207" s="180">
        <f>IFERROR(VLOOKUP($B207,Tabel1[#All],5,FALSE)*1.03^VALUE(RIGHT(E$181,1)-1),0)*E207</f>
        <v>0</v>
      </c>
      <c r="G207" s="51"/>
      <c r="H207" s="180">
        <f>IFERROR(VLOOKUP($B207,Tabel1[#All],5,FALSE)*1.03^VALUE(RIGHT(G$181,1)-1),0)*G207</f>
        <v>0</v>
      </c>
      <c r="I207" s="51"/>
      <c r="J207" s="180">
        <f>IFERROR(VLOOKUP($B207,Tabel1[#All],5,FALSE)*1.03^VALUE(RIGHT(I$181,1)-1),0)*I207</f>
        <v>0</v>
      </c>
      <c r="K207" s="51"/>
      <c r="L207" s="180">
        <f>IFERROR(VLOOKUP($B207,Tabel1[#All],5,FALSE)*1.03^VALUE(RIGHT(K$181,1)-1),0)*K207</f>
        <v>0</v>
      </c>
      <c r="M207" s="51"/>
      <c r="N207" s="180">
        <f>IFERROR(VLOOKUP($B207,Tabel1[#All],5,FALSE)*1.03^VALUE(RIGHT(M$181,1)-1),0)*M207</f>
        <v>0</v>
      </c>
      <c r="O207" s="91"/>
      <c r="P207" s="180">
        <f>IFERROR(VLOOKUP($B207,Tabel1[#All],5,FALSE)*1.03^VALUE(RIGHT(O$181,1)-1),0)*O207</f>
        <v>0</v>
      </c>
      <c r="Q207" s="51"/>
      <c r="R207" s="180">
        <f>IFERROR(VLOOKUP($B207,Tabel1[#All],5,FALSE)*1.03^VALUE(RIGHT(Q$181,1)-1),0)*Q207</f>
        <v>0</v>
      </c>
      <c r="S207" s="91"/>
      <c r="T207" s="180">
        <f>IFERROR(VLOOKUP($B207,Tabel1[#All],5,FALSE)*1.03^VALUE(RIGHT(S$181,1)-1),0)*S207</f>
        <v>0</v>
      </c>
      <c r="U207" s="51"/>
      <c r="V207" s="180">
        <f>IFERROR(VLOOKUP($B207,Tabel1[#All],5,FALSE)*1.03^VALUE(RIGHT(U$181,2)-1),0)*U207</f>
        <v>0</v>
      </c>
      <c r="W207" s="183">
        <f t="shared" si="14"/>
        <v>0</v>
      </c>
      <c r="X207" s="215"/>
    </row>
    <row r="208" spans="1:24" hidden="1" outlineLevel="1">
      <c r="A208" s="52" t="s">
        <v>33</v>
      </c>
      <c r="B208" s="52"/>
      <c r="C208" s="51"/>
      <c r="D208" s="180">
        <f>IFERROR(VLOOKUP($B208,Tabel1[#All],5,FALSE),0)*C208</f>
        <v>0</v>
      </c>
      <c r="E208" s="51"/>
      <c r="F208" s="180">
        <f>IFERROR(VLOOKUP($B208,Tabel1[#All],5,FALSE)*1.03^VALUE(RIGHT(E$181,1)-1),0)*E208</f>
        <v>0</v>
      </c>
      <c r="G208" s="51"/>
      <c r="H208" s="180">
        <f>IFERROR(VLOOKUP($B208,Tabel1[#All],5,FALSE)*1.03^VALUE(RIGHT(G$181,1)-1),0)*G208</f>
        <v>0</v>
      </c>
      <c r="I208" s="51"/>
      <c r="J208" s="180">
        <f>IFERROR(VLOOKUP($B208,Tabel1[#All],5,FALSE)*1.03^VALUE(RIGHT(I$181,1)-1),0)*I208</f>
        <v>0</v>
      </c>
      <c r="K208" s="51"/>
      <c r="L208" s="180">
        <f>IFERROR(VLOOKUP($B208,Tabel1[#All],5,FALSE)*1.03^VALUE(RIGHT(K$181,1)-1),0)*K208</f>
        <v>0</v>
      </c>
      <c r="M208" s="51"/>
      <c r="N208" s="180">
        <f>IFERROR(VLOOKUP($B208,Tabel1[#All],5,FALSE)*1.03^VALUE(RIGHT(M$181,1)-1),0)*M208</f>
        <v>0</v>
      </c>
      <c r="O208" s="91"/>
      <c r="P208" s="180">
        <f>IFERROR(VLOOKUP($B208,Tabel1[#All],5,FALSE)*1.03^VALUE(RIGHT(O$181,1)-1),0)*O208</f>
        <v>0</v>
      </c>
      <c r="Q208" s="51"/>
      <c r="R208" s="180">
        <f>IFERROR(VLOOKUP($B208,Tabel1[#All],5,FALSE)*1.03^VALUE(RIGHT(Q$181,1)-1),0)*Q208</f>
        <v>0</v>
      </c>
      <c r="S208" s="91"/>
      <c r="T208" s="180">
        <f>IFERROR(VLOOKUP($B208,Tabel1[#All],5,FALSE)*1.03^VALUE(RIGHT(S$181,1)-1),0)*S208</f>
        <v>0</v>
      </c>
      <c r="U208" s="51"/>
      <c r="V208" s="180">
        <f>IFERROR(VLOOKUP($B208,Tabel1[#All],5,FALSE)*1.03^VALUE(RIGHT(U$181,2)-1),0)*U208</f>
        <v>0</v>
      </c>
      <c r="W208" s="183">
        <f t="shared" si="14"/>
        <v>0</v>
      </c>
      <c r="X208" s="215"/>
    </row>
    <row r="209" spans="1:24" hidden="1" outlineLevel="1">
      <c r="A209" s="52" t="s">
        <v>33</v>
      </c>
      <c r="B209" s="52"/>
      <c r="C209" s="51"/>
      <c r="D209" s="180">
        <f>IFERROR(VLOOKUP($B209,Tabel1[#All],5,FALSE),0)*C209</f>
        <v>0</v>
      </c>
      <c r="E209" s="51"/>
      <c r="F209" s="180">
        <f>IFERROR(VLOOKUP($B209,Tabel1[#All],5,FALSE)*1.03^VALUE(RIGHT(E$181,1)-1),0)*E209</f>
        <v>0</v>
      </c>
      <c r="G209" s="51"/>
      <c r="H209" s="180">
        <f>IFERROR(VLOOKUP($B209,Tabel1[#All],5,FALSE)*1.03^VALUE(RIGHT(G$181,1)-1),0)*G209</f>
        <v>0</v>
      </c>
      <c r="I209" s="51"/>
      <c r="J209" s="180">
        <f>IFERROR(VLOOKUP($B209,Tabel1[#All],5,FALSE)*1.03^VALUE(RIGHT(I$181,1)-1),0)*I209</f>
        <v>0</v>
      </c>
      <c r="K209" s="51"/>
      <c r="L209" s="180">
        <f>IFERROR(VLOOKUP($B209,Tabel1[#All],5,FALSE)*1.03^VALUE(RIGHT(K$181,1)-1),0)*K209</f>
        <v>0</v>
      </c>
      <c r="M209" s="51"/>
      <c r="N209" s="180">
        <f>IFERROR(VLOOKUP($B209,Tabel1[#All],5,FALSE)*1.03^VALUE(RIGHT(M$181,1)-1),0)*M209</f>
        <v>0</v>
      </c>
      <c r="O209" s="91"/>
      <c r="P209" s="180">
        <f>IFERROR(VLOOKUP($B209,Tabel1[#All],5,FALSE)*1.03^VALUE(RIGHT(O$181,1)-1),0)*O209</f>
        <v>0</v>
      </c>
      <c r="Q209" s="51"/>
      <c r="R209" s="180">
        <f>IFERROR(VLOOKUP($B209,Tabel1[#All],5,FALSE)*1.03^VALUE(RIGHT(Q$181,1)-1),0)*Q209</f>
        <v>0</v>
      </c>
      <c r="S209" s="91"/>
      <c r="T209" s="180">
        <f>IFERROR(VLOOKUP($B209,Tabel1[#All],5,FALSE)*1.03^VALUE(RIGHT(S$181,1)-1),0)*S209</f>
        <v>0</v>
      </c>
      <c r="U209" s="51"/>
      <c r="V209" s="180">
        <f>IFERROR(VLOOKUP($B209,Tabel1[#All],5,FALSE)*1.03^VALUE(RIGHT(U$181,2)-1),0)*U209</f>
        <v>0</v>
      </c>
      <c r="W209" s="183">
        <f t="shared" si="14"/>
        <v>0</v>
      </c>
      <c r="X209" s="215"/>
    </row>
    <row r="210" spans="1:24" hidden="1" outlineLevel="1">
      <c r="A210" s="52" t="s">
        <v>33</v>
      </c>
      <c r="B210" s="52"/>
      <c r="C210" s="51"/>
      <c r="D210" s="180">
        <f>IFERROR(VLOOKUP($B210,Tabel1[#All],5,FALSE),0)*C210</f>
        <v>0</v>
      </c>
      <c r="E210" s="51"/>
      <c r="F210" s="180">
        <f>IFERROR(VLOOKUP($B210,Tabel1[#All],5,FALSE)*1.03^VALUE(RIGHT(E$181,1)-1),0)*E210</f>
        <v>0</v>
      </c>
      <c r="G210" s="51"/>
      <c r="H210" s="180">
        <f>IFERROR(VLOOKUP($B210,Tabel1[#All],5,FALSE)*1.03^VALUE(RIGHT(G$181,1)-1),0)*G210</f>
        <v>0</v>
      </c>
      <c r="I210" s="51"/>
      <c r="J210" s="180">
        <f>IFERROR(VLOOKUP($B210,Tabel1[#All],5,FALSE)*1.03^VALUE(RIGHT(I$181,1)-1),0)*I210</f>
        <v>0</v>
      </c>
      <c r="K210" s="51"/>
      <c r="L210" s="180">
        <f>IFERROR(VLOOKUP($B210,Tabel1[#All],5,FALSE)*1.03^VALUE(RIGHT(K$181,1)-1),0)*K210</f>
        <v>0</v>
      </c>
      <c r="M210" s="51"/>
      <c r="N210" s="180">
        <f>IFERROR(VLOOKUP($B210,Tabel1[#All],5,FALSE)*1.03^VALUE(RIGHT(M$181,1)-1),0)*M210</f>
        <v>0</v>
      </c>
      <c r="O210" s="91"/>
      <c r="P210" s="180">
        <f>IFERROR(VLOOKUP($B210,Tabel1[#All],5,FALSE)*1.03^VALUE(RIGHT(O$181,1)-1),0)*O210</f>
        <v>0</v>
      </c>
      <c r="Q210" s="51"/>
      <c r="R210" s="180">
        <f>IFERROR(VLOOKUP($B210,Tabel1[#All],5,FALSE)*1.03^VALUE(RIGHT(Q$181,1)-1),0)*Q210</f>
        <v>0</v>
      </c>
      <c r="S210" s="91"/>
      <c r="T210" s="180">
        <f>IFERROR(VLOOKUP($B210,Tabel1[#All],5,FALSE)*1.03^VALUE(RIGHT(S$181,1)-1),0)*S210</f>
        <v>0</v>
      </c>
      <c r="U210" s="51"/>
      <c r="V210" s="180">
        <f>IFERROR(VLOOKUP($B210,Tabel1[#All],5,FALSE)*1.03^VALUE(RIGHT(U$181,2)-1),0)*U210</f>
        <v>0</v>
      </c>
      <c r="W210" s="183">
        <f t="shared" si="14"/>
        <v>0</v>
      </c>
      <c r="X210" s="215"/>
    </row>
    <row r="211" spans="1:24" hidden="1" outlineLevel="1">
      <c r="A211" s="52" t="s">
        <v>33</v>
      </c>
      <c r="B211" s="52"/>
      <c r="C211" s="51"/>
      <c r="D211" s="180">
        <f>IFERROR(VLOOKUP($B211,Tabel1[#All],5,FALSE),0)*C211</f>
        <v>0</v>
      </c>
      <c r="E211" s="51"/>
      <c r="F211" s="180">
        <f>IFERROR(VLOOKUP($B211,Tabel1[#All],5,FALSE)*1.03^VALUE(RIGHT(E$181,1)-1),0)*E211</f>
        <v>0</v>
      </c>
      <c r="G211" s="51"/>
      <c r="H211" s="180">
        <f>IFERROR(VLOOKUP($B211,Tabel1[#All],5,FALSE)*1.03^VALUE(RIGHT(G$181,1)-1),0)*G211</f>
        <v>0</v>
      </c>
      <c r="I211" s="51"/>
      <c r="J211" s="180">
        <f>IFERROR(VLOOKUP($B211,Tabel1[#All],5,FALSE)*1.03^VALUE(RIGHT(I$181,1)-1),0)*I211</f>
        <v>0</v>
      </c>
      <c r="K211" s="51"/>
      <c r="L211" s="180">
        <f>IFERROR(VLOOKUP($B211,Tabel1[#All],5,FALSE)*1.03^VALUE(RIGHT(K$181,1)-1),0)*K211</f>
        <v>0</v>
      </c>
      <c r="M211" s="51"/>
      <c r="N211" s="180">
        <f>IFERROR(VLOOKUP($B211,Tabel1[#All],5,FALSE)*1.03^VALUE(RIGHT(M$181,1)-1),0)*M211</f>
        <v>0</v>
      </c>
      <c r="O211" s="91"/>
      <c r="P211" s="180">
        <f>IFERROR(VLOOKUP($B211,Tabel1[#All],5,FALSE)*1.03^VALUE(RIGHT(O$181,1)-1),0)*O211</f>
        <v>0</v>
      </c>
      <c r="Q211" s="51"/>
      <c r="R211" s="180">
        <f>IFERROR(VLOOKUP($B211,Tabel1[#All],5,FALSE)*1.03^VALUE(RIGHT(Q$181,1)-1),0)*Q211</f>
        <v>0</v>
      </c>
      <c r="S211" s="91"/>
      <c r="T211" s="180">
        <f>IFERROR(VLOOKUP($B211,Tabel1[#All],5,FALSE)*1.03^VALUE(RIGHT(S$181,1)-1),0)*S211</f>
        <v>0</v>
      </c>
      <c r="U211" s="51"/>
      <c r="V211" s="180">
        <f>IFERROR(VLOOKUP($B211,Tabel1[#All],5,FALSE)*1.03^VALUE(RIGHT(U$181,2)-1),0)*U211</f>
        <v>0</v>
      </c>
      <c r="W211" s="183">
        <f t="shared" si="14"/>
        <v>0</v>
      </c>
      <c r="X211" s="215"/>
    </row>
    <row r="212" spans="1:24" hidden="1" outlineLevel="1">
      <c r="A212" s="52" t="s">
        <v>33</v>
      </c>
      <c r="B212" s="52"/>
      <c r="C212" s="51"/>
      <c r="D212" s="180">
        <f>IFERROR(VLOOKUP($B212,Tabel1[#All],5,FALSE),0)*C212</f>
        <v>0</v>
      </c>
      <c r="E212" s="51"/>
      <c r="F212" s="180">
        <f>IFERROR(VLOOKUP($B212,Tabel1[#All],5,FALSE)*1.03^VALUE(RIGHT(E$181,1)-1),0)*E212</f>
        <v>0</v>
      </c>
      <c r="G212" s="51"/>
      <c r="H212" s="180">
        <f>IFERROR(VLOOKUP($B212,Tabel1[#All],5,FALSE)*1.03^VALUE(RIGHT(G$181,1)-1),0)*G212</f>
        <v>0</v>
      </c>
      <c r="I212" s="51"/>
      <c r="J212" s="180">
        <f>IFERROR(VLOOKUP($B212,Tabel1[#All],5,FALSE)*1.03^VALUE(RIGHT(I$181,1)-1),0)*I212</f>
        <v>0</v>
      </c>
      <c r="K212" s="51"/>
      <c r="L212" s="180">
        <f>IFERROR(VLOOKUP($B212,Tabel1[#All],5,FALSE)*1.03^VALUE(RIGHT(K$181,1)-1),0)*K212</f>
        <v>0</v>
      </c>
      <c r="M212" s="51"/>
      <c r="N212" s="180">
        <f>IFERROR(VLOOKUP($B212,Tabel1[#All],5,FALSE)*1.03^VALUE(RIGHT(M$181,1)-1),0)*M212</f>
        <v>0</v>
      </c>
      <c r="O212" s="91"/>
      <c r="P212" s="180">
        <f>IFERROR(VLOOKUP($B212,Tabel1[#All],5,FALSE)*1.03^VALUE(RIGHT(O$181,1)-1),0)*O212</f>
        <v>0</v>
      </c>
      <c r="Q212" s="51"/>
      <c r="R212" s="180">
        <f>IFERROR(VLOOKUP($B212,Tabel1[#All],5,FALSE)*1.03^VALUE(RIGHT(Q$181,1)-1),0)*Q212</f>
        <v>0</v>
      </c>
      <c r="S212" s="91"/>
      <c r="T212" s="180">
        <f>IFERROR(VLOOKUP($B212,Tabel1[#All],5,FALSE)*1.03^VALUE(RIGHT(S$181,1)-1),0)*S212</f>
        <v>0</v>
      </c>
      <c r="U212" s="51"/>
      <c r="V212" s="180">
        <f>IFERROR(VLOOKUP($B212,Tabel1[#All],5,FALSE)*1.03^VALUE(RIGHT(U$181,2)-1),0)*U212</f>
        <v>0</v>
      </c>
      <c r="W212" s="183">
        <f t="shared" si="14"/>
        <v>0</v>
      </c>
      <c r="X212" s="215"/>
    </row>
    <row r="213" spans="1:24" hidden="1" outlineLevel="1">
      <c r="A213" s="52" t="s">
        <v>33</v>
      </c>
      <c r="B213" s="52"/>
      <c r="C213" s="51"/>
      <c r="D213" s="180">
        <f>IFERROR(VLOOKUP($B213,Tabel1[#All],5,FALSE),0)*C213</f>
        <v>0</v>
      </c>
      <c r="E213" s="51"/>
      <c r="F213" s="180">
        <f>IFERROR(VLOOKUP($B213,Tabel1[#All],5,FALSE)*1.03^VALUE(RIGHT(E$181,1)-1),0)*E213</f>
        <v>0</v>
      </c>
      <c r="G213" s="51"/>
      <c r="H213" s="180">
        <f>IFERROR(VLOOKUP($B213,Tabel1[#All],5,FALSE)*1.03^VALUE(RIGHT(G$181,1)-1),0)*G213</f>
        <v>0</v>
      </c>
      <c r="I213" s="51"/>
      <c r="J213" s="180">
        <f>IFERROR(VLOOKUP($B213,Tabel1[#All],5,FALSE)*1.03^VALUE(RIGHT(I$181,1)-1),0)*I213</f>
        <v>0</v>
      </c>
      <c r="K213" s="51"/>
      <c r="L213" s="180">
        <f>IFERROR(VLOOKUP($B213,Tabel1[#All],5,FALSE)*1.03^VALUE(RIGHT(K$181,1)-1),0)*K213</f>
        <v>0</v>
      </c>
      <c r="M213" s="51"/>
      <c r="N213" s="180">
        <f>IFERROR(VLOOKUP($B213,Tabel1[#All],5,FALSE)*1.03^VALUE(RIGHT(M$181,1)-1),0)*M213</f>
        <v>0</v>
      </c>
      <c r="O213" s="91"/>
      <c r="P213" s="180">
        <f>IFERROR(VLOOKUP($B213,Tabel1[#All],5,FALSE)*1.03^VALUE(RIGHT(O$181,1)-1),0)*O213</f>
        <v>0</v>
      </c>
      <c r="Q213" s="51"/>
      <c r="R213" s="180">
        <f>IFERROR(VLOOKUP($B213,Tabel1[#All],5,FALSE)*1.03^VALUE(RIGHT(Q$181,1)-1),0)*Q213</f>
        <v>0</v>
      </c>
      <c r="S213" s="91"/>
      <c r="T213" s="180">
        <f>IFERROR(VLOOKUP($B213,Tabel1[#All],5,FALSE)*1.03^VALUE(RIGHT(S$181,1)-1),0)*S213</f>
        <v>0</v>
      </c>
      <c r="U213" s="51"/>
      <c r="V213" s="180">
        <f>IFERROR(VLOOKUP($B213,Tabel1[#All],5,FALSE)*1.03^VALUE(RIGHT(U$181,2)-1),0)*U213</f>
        <v>0</v>
      </c>
      <c r="W213" s="183">
        <f t="shared" si="14"/>
        <v>0</v>
      </c>
      <c r="X213" s="215"/>
    </row>
    <row r="214" spans="1:24" hidden="1" outlineLevel="1">
      <c r="A214" s="52" t="s">
        <v>33</v>
      </c>
      <c r="B214" s="52"/>
      <c r="C214" s="51"/>
      <c r="D214" s="180">
        <f>IFERROR(VLOOKUP($B214,Tabel1[#All],5,FALSE),0)*C214</f>
        <v>0</v>
      </c>
      <c r="E214" s="51"/>
      <c r="F214" s="180">
        <f>IFERROR(VLOOKUP($B214,Tabel1[#All],5,FALSE)*1.03^VALUE(RIGHT(E$181,1)-1),0)*E214</f>
        <v>0</v>
      </c>
      <c r="G214" s="51"/>
      <c r="H214" s="180">
        <f>IFERROR(VLOOKUP($B214,Tabel1[#All],5,FALSE)*1.03^VALUE(RIGHT(G$181,1)-1),0)*G214</f>
        <v>0</v>
      </c>
      <c r="I214" s="51"/>
      <c r="J214" s="180">
        <f>IFERROR(VLOOKUP($B214,Tabel1[#All],5,FALSE)*1.03^VALUE(RIGHT(I$181,1)-1),0)*I214</f>
        <v>0</v>
      </c>
      <c r="K214" s="51"/>
      <c r="L214" s="180">
        <f>IFERROR(VLOOKUP($B214,Tabel1[#All],5,FALSE)*1.03^VALUE(RIGHT(K$181,1)-1),0)*K214</f>
        <v>0</v>
      </c>
      <c r="M214" s="51"/>
      <c r="N214" s="180">
        <f>IFERROR(VLOOKUP($B214,Tabel1[#All],5,FALSE)*1.03^VALUE(RIGHT(M$181,1)-1),0)*M214</f>
        <v>0</v>
      </c>
      <c r="O214" s="91"/>
      <c r="P214" s="180">
        <f>IFERROR(VLOOKUP($B214,Tabel1[#All],5,FALSE)*1.03^VALUE(RIGHT(O$181,1)-1),0)*O214</f>
        <v>0</v>
      </c>
      <c r="Q214" s="51"/>
      <c r="R214" s="180">
        <f>IFERROR(VLOOKUP($B214,Tabel1[#All],5,FALSE)*1.03^VALUE(RIGHT(Q$181,1)-1),0)*Q214</f>
        <v>0</v>
      </c>
      <c r="S214" s="91"/>
      <c r="T214" s="180">
        <f>IFERROR(VLOOKUP($B214,Tabel1[#All],5,FALSE)*1.03^VALUE(RIGHT(S$181,1)-1),0)*S214</f>
        <v>0</v>
      </c>
      <c r="U214" s="51"/>
      <c r="V214" s="180">
        <f>IFERROR(VLOOKUP($B214,Tabel1[#All],5,FALSE)*1.03^VALUE(RIGHT(U$181,2)-1),0)*U214</f>
        <v>0</v>
      </c>
      <c r="W214" s="183">
        <f t="shared" si="14"/>
        <v>0</v>
      </c>
      <c r="X214" s="215"/>
    </row>
    <row r="215" spans="1:24" hidden="1" outlineLevel="1">
      <c r="A215" s="52" t="s">
        <v>33</v>
      </c>
      <c r="B215" s="52"/>
      <c r="C215" s="51"/>
      <c r="D215" s="180">
        <f>IFERROR(VLOOKUP($B215,Tabel1[#All],5,FALSE),0)*C215</f>
        <v>0</v>
      </c>
      <c r="E215" s="51"/>
      <c r="F215" s="180">
        <f>IFERROR(VLOOKUP($B215,Tabel1[#All],5,FALSE)*1.03^VALUE(RIGHT(E$181,1)-1),0)*E215</f>
        <v>0</v>
      </c>
      <c r="G215" s="51"/>
      <c r="H215" s="180">
        <f>IFERROR(VLOOKUP($B215,Tabel1[#All],5,FALSE)*1.03^VALUE(RIGHT(G$181,1)-1),0)*G215</f>
        <v>0</v>
      </c>
      <c r="I215" s="51"/>
      <c r="J215" s="180">
        <f>IFERROR(VLOOKUP($B215,Tabel1[#All],5,FALSE)*1.03^VALUE(RIGHT(I$181,1)-1),0)*I215</f>
        <v>0</v>
      </c>
      <c r="K215" s="51"/>
      <c r="L215" s="180">
        <f>IFERROR(VLOOKUP($B215,Tabel1[#All],5,FALSE)*1.03^VALUE(RIGHT(K$181,1)-1),0)*K215</f>
        <v>0</v>
      </c>
      <c r="M215" s="51"/>
      <c r="N215" s="180">
        <f>IFERROR(VLOOKUP($B215,Tabel1[#All],5,FALSE)*1.03^VALUE(RIGHT(M$181,1)-1),0)*M215</f>
        <v>0</v>
      </c>
      <c r="O215" s="91"/>
      <c r="P215" s="180">
        <f>IFERROR(VLOOKUP($B215,Tabel1[#All],5,FALSE)*1.03^VALUE(RIGHT(O$181,1)-1),0)*O215</f>
        <v>0</v>
      </c>
      <c r="Q215" s="51"/>
      <c r="R215" s="180">
        <f>IFERROR(VLOOKUP($B215,Tabel1[#All],5,FALSE)*1.03^VALUE(RIGHT(Q$181,1)-1),0)*Q215</f>
        <v>0</v>
      </c>
      <c r="S215" s="91"/>
      <c r="T215" s="180">
        <f>IFERROR(VLOOKUP($B215,Tabel1[#All],5,FALSE)*1.03^VALUE(RIGHT(S$181,1)-1),0)*S215</f>
        <v>0</v>
      </c>
      <c r="U215" s="51"/>
      <c r="V215" s="180">
        <f>IFERROR(VLOOKUP($B215,Tabel1[#All],5,FALSE)*1.03^VALUE(RIGHT(U$181,2)-1),0)*U215</f>
        <v>0</v>
      </c>
      <c r="W215" s="183">
        <f t="shared" si="14"/>
        <v>0</v>
      </c>
      <c r="X215" s="215"/>
    </row>
    <row r="216" spans="1:24" hidden="1" outlineLevel="1">
      <c r="A216" s="52" t="s">
        <v>33</v>
      </c>
      <c r="B216" s="52"/>
      <c r="C216" s="51"/>
      <c r="D216" s="180">
        <f>IFERROR(VLOOKUP($B216,Tabel1[#All],5,FALSE),0)*C216</f>
        <v>0</v>
      </c>
      <c r="E216" s="51"/>
      <c r="F216" s="180">
        <f>IFERROR(VLOOKUP($B216,Tabel1[#All],5,FALSE)*1.03^VALUE(RIGHT(E$181,1)-1),0)*E216</f>
        <v>0</v>
      </c>
      <c r="G216" s="51"/>
      <c r="H216" s="180">
        <f>IFERROR(VLOOKUP($B216,Tabel1[#All],5,FALSE)*1.03^VALUE(RIGHT(G$181,1)-1),0)*G216</f>
        <v>0</v>
      </c>
      <c r="I216" s="51"/>
      <c r="J216" s="180">
        <f>IFERROR(VLOOKUP($B216,Tabel1[#All],5,FALSE)*1.03^VALUE(RIGHT(I$181,1)-1),0)*I216</f>
        <v>0</v>
      </c>
      <c r="K216" s="51"/>
      <c r="L216" s="180">
        <f>IFERROR(VLOOKUP($B216,Tabel1[#All],5,FALSE)*1.03^VALUE(RIGHT(K$181,1)-1),0)*K216</f>
        <v>0</v>
      </c>
      <c r="M216" s="51"/>
      <c r="N216" s="180">
        <f>IFERROR(VLOOKUP($B216,Tabel1[#All],5,FALSE)*1.03^VALUE(RIGHT(M$181,1)-1),0)*M216</f>
        <v>0</v>
      </c>
      <c r="O216" s="91"/>
      <c r="P216" s="180">
        <f>IFERROR(VLOOKUP($B216,Tabel1[#All],5,FALSE)*1.03^VALUE(RIGHT(O$181,1)-1),0)*O216</f>
        <v>0</v>
      </c>
      <c r="Q216" s="51"/>
      <c r="R216" s="180">
        <f>IFERROR(VLOOKUP($B216,Tabel1[#All],5,FALSE)*1.03^VALUE(RIGHT(Q$181,1)-1),0)*Q216</f>
        <v>0</v>
      </c>
      <c r="S216" s="91"/>
      <c r="T216" s="180">
        <f>IFERROR(VLOOKUP($B216,Tabel1[#All],5,FALSE)*1.03^VALUE(RIGHT(S$181,1)-1),0)*S216</f>
        <v>0</v>
      </c>
      <c r="U216" s="51"/>
      <c r="V216" s="180">
        <f>IFERROR(VLOOKUP($B216,Tabel1[#All],5,FALSE)*1.03^VALUE(RIGHT(U$181,2)-1),0)*U216</f>
        <v>0</v>
      </c>
      <c r="W216" s="183">
        <f t="shared" si="14"/>
        <v>0</v>
      </c>
      <c r="X216" s="215"/>
    </row>
    <row r="217" spans="1:24" hidden="1" outlineLevel="1">
      <c r="A217" s="52" t="s">
        <v>33</v>
      </c>
      <c r="B217" s="52"/>
      <c r="C217" s="51"/>
      <c r="D217" s="180">
        <f>IFERROR(VLOOKUP($B217,Tabel1[#All],5,FALSE),0)*C217</f>
        <v>0</v>
      </c>
      <c r="E217" s="51"/>
      <c r="F217" s="180">
        <f>IFERROR(VLOOKUP($B217,Tabel1[#All],5,FALSE)*1.03^VALUE(RIGHT(E$181,1)-1),0)*E217</f>
        <v>0</v>
      </c>
      <c r="G217" s="51"/>
      <c r="H217" s="180">
        <f>IFERROR(VLOOKUP($B217,Tabel1[#All],5,FALSE)*1.03^VALUE(RIGHT(G$181,1)-1),0)*G217</f>
        <v>0</v>
      </c>
      <c r="I217" s="51"/>
      <c r="J217" s="180">
        <f>IFERROR(VLOOKUP($B217,Tabel1[#All],5,FALSE)*1.03^VALUE(RIGHT(I$181,1)-1),0)*I217</f>
        <v>0</v>
      </c>
      <c r="K217" s="51"/>
      <c r="L217" s="180">
        <f>IFERROR(VLOOKUP($B217,Tabel1[#All],5,FALSE)*1.03^VALUE(RIGHT(K$181,1)-1),0)*K217</f>
        <v>0</v>
      </c>
      <c r="M217" s="51"/>
      <c r="N217" s="180">
        <f>IFERROR(VLOOKUP($B217,Tabel1[#All],5,FALSE)*1.03^VALUE(RIGHT(M$181,1)-1),0)*M217</f>
        <v>0</v>
      </c>
      <c r="O217" s="91"/>
      <c r="P217" s="180">
        <f>IFERROR(VLOOKUP($B217,Tabel1[#All],5,FALSE)*1.03^VALUE(RIGHT(O$181,1)-1),0)*O217</f>
        <v>0</v>
      </c>
      <c r="Q217" s="51"/>
      <c r="R217" s="180">
        <f>IFERROR(VLOOKUP($B217,Tabel1[#All],5,FALSE)*1.03^VALUE(RIGHT(Q$181,1)-1),0)*Q217</f>
        <v>0</v>
      </c>
      <c r="S217" s="91"/>
      <c r="T217" s="180">
        <f>IFERROR(VLOOKUP($B217,Tabel1[#All],5,FALSE)*1.03^VALUE(RIGHT(S$181,1)-1),0)*S217</f>
        <v>0</v>
      </c>
      <c r="U217" s="51"/>
      <c r="V217" s="180">
        <f>IFERROR(VLOOKUP($B217,Tabel1[#All],5,FALSE)*1.03^VALUE(RIGHT(U$181,2)-1),0)*U217</f>
        <v>0</v>
      </c>
      <c r="W217" s="183">
        <f t="shared" si="14"/>
        <v>0</v>
      </c>
      <c r="X217" s="215"/>
    </row>
    <row r="218" spans="1:24" hidden="1" outlineLevel="1">
      <c r="A218" s="52" t="s">
        <v>33</v>
      </c>
      <c r="B218" s="52"/>
      <c r="C218" s="51"/>
      <c r="D218" s="180">
        <f>IFERROR(VLOOKUP($B218,Tabel1[#All],5,FALSE),0)*C218</f>
        <v>0</v>
      </c>
      <c r="E218" s="51"/>
      <c r="F218" s="180">
        <f>IFERROR(VLOOKUP($B218,Tabel1[#All],5,FALSE)*1.03^VALUE(RIGHT(E$181,1)-1),0)*E218</f>
        <v>0</v>
      </c>
      <c r="G218" s="51"/>
      <c r="H218" s="180">
        <f>IFERROR(VLOOKUP($B218,Tabel1[#All],5,FALSE)*1.03^VALUE(RIGHT(G$181,1)-1),0)*G218</f>
        <v>0</v>
      </c>
      <c r="I218" s="51"/>
      <c r="J218" s="180">
        <f>IFERROR(VLOOKUP($B218,Tabel1[#All],5,FALSE)*1.03^VALUE(RIGHT(I$181,1)-1),0)*I218</f>
        <v>0</v>
      </c>
      <c r="K218" s="51"/>
      <c r="L218" s="180">
        <f>IFERROR(VLOOKUP($B218,Tabel1[#All],5,FALSE)*1.03^VALUE(RIGHT(K$181,1)-1),0)*K218</f>
        <v>0</v>
      </c>
      <c r="M218" s="51"/>
      <c r="N218" s="180">
        <f>IFERROR(VLOOKUP($B218,Tabel1[#All],5,FALSE)*1.03^VALUE(RIGHT(M$181,1)-1),0)*M218</f>
        <v>0</v>
      </c>
      <c r="O218" s="91"/>
      <c r="P218" s="180">
        <f>IFERROR(VLOOKUP($B218,Tabel1[#All],5,FALSE)*1.03^VALUE(RIGHT(O$181,1)-1),0)*O218</f>
        <v>0</v>
      </c>
      <c r="Q218" s="51"/>
      <c r="R218" s="180">
        <f>IFERROR(VLOOKUP($B218,Tabel1[#All],5,FALSE)*1.03^VALUE(RIGHT(Q$181,1)-1),0)*Q218</f>
        <v>0</v>
      </c>
      <c r="S218" s="91"/>
      <c r="T218" s="180">
        <f>IFERROR(VLOOKUP($B218,Tabel1[#All],5,FALSE)*1.03^VALUE(RIGHT(S$181,1)-1),0)*S218</f>
        <v>0</v>
      </c>
      <c r="U218" s="51"/>
      <c r="V218" s="180">
        <f>IFERROR(VLOOKUP($B218,Tabel1[#All],5,FALSE)*1.03^VALUE(RIGHT(U$181,2)-1),0)*U218</f>
        <v>0</v>
      </c>
      <c r="W218" s="183">
        <f t="shared" ref="W218:W223" si="15">D218+F218+H218+J218+L218+N218+P218+R218+T218+V218</f>
        <v>0</v>
      </c>
      <c r="X218" s="215"/>
    </row>
    <row r="219" spans="1:24" hidden="1" outlineLevel="1">
      <c r="A219" s="52" t="s">
        <v>33</v>
      </c>
      <c r="B219" s="52"/>
      <c r="C219" s="51"/>
      <c r="D219" s="180">
        <f>IFERROR(VLOOKUP($B219,Tabel1[#All],5,FALSE),0)*C219</f>
        <v>0</v>
      </c>
      <c r="E219" s="51"/>
      <c r="F219" s="180">
        <f>IFERROR(VLOOKUP($B219,Tabel1[#All],5,FALSE)*1.03^VALUE(RIGHT(E$181,1)-1),0)*E219</f>
        <v>0</v>
      </c>
      <c r="G219" s="51"/>
      <c r="H219" s="180">
        <f>IFERROR(VLOOKUP($B219,Tabel1[#All],5,FALSE)*1.03^VALUE(RIGHT(G$181,1)-1),0)*G219</f>
        <v>0</v>
      </c>
      <c r="I219" s="51"/>
      <c r="J219" s="180">
        <f>IFERROR(VLOOKUP($B219,Tabel1[#All],5,FALSE)*1.03^VALUE(RIGHT(I$181,1)-1),0)*I219</f>
        <v>0</v>
      </c>
      <c r="K219" s="51"/>
      <c r="L219" s="180">
        <f>IFERROR(VLOOKUP($B219,Tabel1[#All],5,FALSE)*1.03^VALUE(RIGHT(K$181,1)-1),0)*K219</f>
        <v>0</v>
      </c>
      <c r="M219" s="51"/>
      <c r="N219" s="180">
        <f>IFERROR(VLOOKUP($B219,Tabel1[#All],5,FALSE)*1.03^VALUE(RIGHT(M$181,1)-1),0)*M219</f>
        <v>0</v>
      </c>
      <c r="O219" s="91"/>
      <c r="P219" s="180">
        <f>IFERROR(VLOOKUP($B219,Tabel1[#All],5,FALSE)*1.03^VALUE(RIGHT(O$181,1)-1),0)*O219</f>
        <v>0</v>
      </c>
      <c r="Q219" s="51"/>
      <c r="R219" s="180">
        <f>IFERROR(VLOOKUP($B219,Tabel1[#All],5,FALSE)*1.03^VALUE(RIGHT(Q$181,1)-1),0)*Q219</f>
        <v>0</v>
      </c>
      <c r="S219" s="91"/>
      <c r="T219" s="180">
        <f>IFERROR(VLOOKUP($B219,Tabel1[#All],5,FALSE)*1.03^VALUE(RIGHT(S$181,1)-1),0)*S219</f>
        <v>0</v>
      </c>
      <c r="U219" s="51"/>
      <c r="V219" s="180">
        <f>IFERROR(VLOOKUP($B219,Tabel1[#All],5,FALSE)*1.03^VALUE(RIGHT(U$181,2)-1),0)*U219</f>
        <v>0</v>
      </c>
      <c r="W219" s="183">
        <f t="shared" si="15"/>
        <v>0</v>
      </c>
      <c r="X219" s="215"/>
    </row>
    <row r="220" spans="1:24" hidden="1" outlineLevel="1">
      <c r="A220" s="52" t="s">
        <v>33</v>
      </c>
      <c r="B220" s="52"/>
      <c r="C220" s="51"/>
      <c r="D220" s="180">
        <f>IFERROR(VLOOKUP($B220,Tabel1[#All],5,FALSE),0)*C220</f>
        <v>0</v>
      </c>
      <c r="E220" s="51"/>
      <c r="F220" s="180">
        <f>IFERROR(VLOOKUP($B220,Tabel1[#All],5,FALSE)*1.03^VALUE(RIGHT(E$181,1)-1),0)*E220</f>
        <v>0</v>
      </c>
      <c r="G220" s="51"/>
      <c r="H220" s="180">
        <f>IFERROR(VLOOKUP($B220,Tabel1[#All],5,FALSE)*1.03^VALUE(RIGHT(G$181,1)-1),0)*G220</f>
        <v>0</v>
      </c>
      <c r="I220" s="51"/>
      <c r="J220" s="180">
        <f>IFERROR(VLOOKUP($B220,Tabel1[#All],5,FALSE)*1.03^VALUE(RIGHT(I$181,1)-1),0)*I220</f>
        <v>0</v>
      </c>
      <c r="K220" s="51"/>
      <c r="L220" s="180">
        <f>IFERROR(VLOOKUP($B220,Tabel1[#All],5,FALSE)*1.03^VALUE(RIGHT(K$181,1)-1),0)*K220</f>
        <v>0</v>
      </c>
      <c r="M220" s="51"/>
      <c r="N220" s="180">
        <f>IFERROR(VLOOKUP($B220,Tabel1[#All],5,FALSE)*1.03^VALUE(RIGHT(M$181,1)-1),0)*M220</f>
        <v>0</v>
      </c>
      <c r="O220" s="91"/>
      <c r="P220" s="180">
        <f>IFERROR(VLOOKUP($B220,Tabel1[#All],5,FALSE)*1.03^VALUE(RIGHT(O$181,1)-1),0)*O220</f>
        <v>0</v>
      </c>
      <c r="Q220" s="51"/>
      <c r="R220" s="180">
        <f>IFERROR(VLOOKUP($B220,Tabel1[#All],5,FALSE)*1.03^VALUE(RIGHT(Q$181,1)-1),0)*Q220</f>
        <v>0</v>
      </c>
      <c r="S220" s="91"/>
      <c r="T220" s="180">
        <f>IFERROR(VLOOKUP($B220,Tabel1[#All],5,FALSE)*1.03^VALUE(RIGHT(S$181,1)-1),0)*S220</f>
        <v>0</v>
      </c>
      <c r="U220" s="51"/>
      <c r="V220" s="180">
        <f>IFERROR(VLOOKUP($B220,Tabel1[#All],5,FALSE)*1.03^VALUE(RIGHT(U$181,2)-1),0)*U220</f>
        <v>0</v>
      </c>
      <c r="W220" s="183">
        <f t="shared" si="15"/>
        <v>0</v>
      </c>
      <c r="X220" s="215"/>
    </row>
    <row r="221" spans="1:24" hidden="1" outlineLevel="1">
      <c r="A221" s="52" t="s">
        <v>33</v>
      </c>
      <c r="B221" s="52"/>
      <c r="C221" s="53"/>
      <c r="D221" s="180">
        <f>IFERROR(VLOOKUP($B221,Tabel1[#All],5,FALSE),0)*C221</f>
        <v>0</v>
      </c>
      <c r="E221" s="51"/>
      <c r="F221" s="180">
        <f>IFERROR(VLOOKUP($B221,Tabel1[#All],5,FALSE)*1.03^VALUE(RIGHT(E$181,1)-1),0)*E221</f>
        <v>0</v>
      </c>
      <c r="G221" s="51"/>
      <c r="H221" s="180">
        <f>IFERROR(VLOOKUP($B221,Tabel1[#All],5,FALSE)*1.03^VALUE(RIGHT(G$181,1)-1),0)*G221</f>
        <v>0</v>
      </c>
      <c r="I221" s="51"/>
      <c r="J221" s="180">
        <f>IFERROR(VLOOKUP($B221,Tabel1[#All],5,FALSE)*1.03^VALUE(RIGHT(I$181,1)-1),0)*I221</f>
        <v>0</v>
      </c>
      <c r="K221" s="51"/>
      <c r="L221" s="180">
        <f>IFERROR(VLOOKUP($B221,Tabel1[#All],5,FALSE)*1.03^VALUE(RIGHT(K$181,1)-1),0)*K221</f>
        <v>0</v>
      </c>
      <c r="M221" s="51"/>
      <c r="N221" s="180">
        <f>IFERROR(VLOOKUP($B221,Tabel1[#All],5,FALSE)*1.03^VALUE(RIGHT(M$181,1)-1),0)*M221</f>
        <v>0</v>
      </c>
      <c r="O221" s="91"/>
      <c r="P221" s="180">
        <f>IFERROR(VLOOKUP($B221,Tabel1[#All],5,FALSE)*1.03^VALUE(RIGHT(O$181,1)-1),0)*O221</f>
        <v>0</v>
      </c>
      <c r="Q221" s="51"/>
      <c r="R221" s="180">
        <f>IFERROR(VLOOKUP($B221,Tabel1[#All],5,FALSE)*1.03^VALUE(RIGHT(Q$181,1)-1),0)*Q221</f>
        <v>0</v>
      </c>
      <c r="S221" s="91"/>
      <c r="T221" s="180">
        <f>IFERROR(VLOOKUP($B221,Tabel1[#All],5,FALSE)*1.03^VALUE(RIGHT(S$181,1)-1),0)*S221</f>
        <v>0</v>
      </c>
      <c r="U221" s="51"/>
      <c r="V221" s="180">
        <f>IFERROR(VLOOKUP($B221,Tabel1[#All],5,FALSE)*1.03^VALUE(RIGHT(U$181,2)-1),0)*U221</f>
        <v>0</v>
      </c>
      <c r="W221" s="183">
        <f t="shared" si="15"/>
        <v>0</v>
      </c>
      <c r="X221" s="215"/>
    </row>
    <row r="222" spans="1:24" hidden="1" outlineLevel="1">
      <c r="A222" s="52" t="s">
        <v>33</v>
      </c>
      <c r="B222" s="32"/>
      <c r="C222" s="53"/>
      <c r="D222" s="180">
        <f>IFERROR(VLOOKUP($B222,Tabel1[#All],5,FALSE),0)*C222</f>
        <v>0</v>
      </c>
      <c r="E222" s="51"/>
      <c r="F222" s="180">
        <f>IFERROR(VLOOKUP($B222,Tabel1[#All],5,FALSE)*1.03^VALUE(RIGHT(E$181,1)-1),0)*E222</f>
        <v>0</v>
      </c>
      <c r="G222" s="51"/>
      <c r="H222" s="180">
        <f>IFERROR(VLOOKUP($B222,Tabel1[#All],5,FALSE)*1.03^VALUE(RIGHT(G$181,1)-1),0)*G222</f>
        <v>0</v>
      </c>
      <c r="I222" s="51"/>
      <c r="J222" s="180">
        <f>IFERROR(VLOOKUP($B222,Tabel1[#All],5,FALSE)*1.03^VALUE(RIGHT(I$181,1)-1),0)*I222</f>
        <v>0</v>
      </c>
      <c r="K222" s="51"/>
      <c r="L222" s="180">
        <f>IFERROR(VLOOKUP($B222,Tabel1[#All],5,FALSE)*1.03^VALUE(RIGHT(K$181,1)-1),0)*K222</f>
        <v>0</v>
      </c>
      <c r="M222" s="51"/>
      <c r="N222" s="180">
        <f>IFERROR(VLOOKUP($B222,Tabel1[#All],5,FALSE)*1.03^VALUE(RIGHT(M$181,1)-1),0)*M222</f>
        <v>0</v>
      </c>
      <c r="O222" s="91"/>
      <c r="P222" s="180">
        <f>IFERROR(VLOOKUP($B222,Tabel1[#All],5,FALSE)*1.03^VALUE(RIGHT(O$181,1)-1),0)*O222</f>
        <v>0</v>
      </c>
      <c r="Q222" s="51"/>
      <c r="R222" s="180">
        <f>IFERROR(VLOOKUP($B222,Tabel1[#All],5,FALSE)*1.03^VALUE(RIGHT(Q$181,1)-1),0)*Q222</f>
        <v>0</v>
      </c>
      <c r="S222" s="91"/>
      <c r="T222" s="180">
        <f>IFERROR(VLOOKUP($B222,Tabel1[#All],5,FALSE)*1.03^VALUE(RIGHT(S$181,1)-1),0)*S222</f>
        <v>0</v>
      </c>
      <c r="U222" s="51"/>
      <c r="V222" s="180">
        <f>IFERROR(VLOOKUP($B222,Tabel1[#All],5,FALSE)*1.03^VALUE(RIGHT(U$181,2)-1),0)*U222</f>
        <v>0</v>
      </c>
      <c r="W222" s="183">
        <f t="shared" si="15"/>
        <v>0</v>
      </c>
      <c r="X222" s="215"/>
    </row>
    <row r="223" spans="1:24" ht="12.75" hidden="1" outlineLevel="1" thickBot="1">
      <c r="A223" s="52" t="s">
        <v>33</v>
      </c>
      <c r="B223" s="31"/>
      <c r="C223" s="72"/>
      <c r="D223" s="180">
        <f>IFERROR(VLOOKUP($B223,Tabel1[#All],5,FALSE),0)*C223</f>
        <v>0</v>
      </c>
      <c r="E223" s="51"/>
      <c r="F223" s="180">
        <f>IFERROR(VLOOKUP($B223,Tabel1[#All],5,FALSE)*1.03^VALUE(RIGHT(E$181,1)-1),0)*E223</f>
        <v>0</v>
      </c>
      <c r="G223" s="51"/>
      <c r="H223" s="180">
        <f>IFERROR(VLOOKUP($B223,Tabel1[#All],5,FALSE)*1.03^VALUE(RIGHT(G$181,1)-1),0)*G223</f>
        <v>0</v>
      </c>
      <c r="I223" s="51"/>
      <c r="J223" s="180">
        <f>IFERROR(VLOOKUP($B223,Tabel1[#All],5,FALSE)*1.03^VALUE(RIGHT(I$181,1)-1),0)*I223</f>
        <v>0</v>
      </c>
      <c r="K223" s="51"/>
      <c r="L223" s="180">
        <f>IFERROR(VLOOKUP($B223,Tabel1[#All],5,FALSE)*1.03^VALUE(RIGHT(K$181,1)-1),0)*K223</f>
        <v>0</v>
      </c>
      <c r="M223" s="51"/>
      <c r="N223" s="180">
        <f>IFERROR(VLOOKUP($B223,Tabel1[#All],5,FALSE)*1.03^VALUE(RIGHT(M$181,1)-1),0)*M223</f>
        <v>0</v>
      </c>
      <c r="O223" s="91"/>
      <c r="P223" s="180">
        <f>IFERROR(VLOOKUP($B223,Tabel1[#All],5,FALSE)*1.03^VALUE(RIGHT(O$181,1)-1),0)*O223</f>
        <v>0</v>
      </c>
      <c r="Q223" s="51"/>
      <c r="R223" s="180">
        <f>IFERROR(VLOOKUP($B223,Tabel1[#All],5,FALSE)*1.03^VALUE(RIGHT(Q$181,1)-1),0)*Q223</f>
        <v>0</v>
      </c>
      <c r="S223" s="91"/>
      <c r="T223" s="180">
        <f>IFERROR(VLOOKUP($B223,Tabel1[#All],5,FALSE)*1.03^VALUE(RIGHT(S$181,1)-1),0)*S223</f>
        <v>0</v>
      </c>
      <c r="U223" s="51"/>
      <c r="V223" s="180">
        <f>IFERROR(VLOOKUP($B223,Tabel1[#All],5,FALSE)*1.03^VALUE(RIGHT(U$181,2)-1),0)*U223</f>
        <v>0</v>
      </c>
      <c r="W223" s="183">
        <f t="shared" si="15"/>
        <v>0</v>
      </c>
      <c r="X223" s="215"/>
    </row>
    <row r="224" spans="1:24" collapsed="1">
      <c r="A224" s="92" t="s">
        <v>29</v>
      </c>
      <c r="B224" s="41"/>
      <c r="C224" s="41"/>
      <c r="D224" s="46" t="s">
        <v>21</v>
      </c>
      <c r="E224" s="41"/>
      <c r="F224" s="46" t="s">
        <v>21</v>
      </c>
      <c r="G224" s="41"/>
      <c r="H224" s="46" t="s">
        <v>21</v>
      </c>
      <c r="I224" s="36"/>
      <c r="J224" s="46" t="s">
        <v>21</v>
      </c>
      <c r="K224" s="36"/>
      <c r="L224" s="46" t="s">
        <v>21</v>
      </c>
      <c r="M224" s="36"/>
      <c r="N224" s="46" t="s">
        <v>21</v>
      </c>
      <c r="O224" s="41"/>
      <c r="P224" s="46" t="s">
        <v>21</v>
      </c>
      <c r="Q224" s="41"/>
      <c r="R224" s="46" t="s">
        <v>21</v>
      </c>
      <c r="S224" s="41"/>
      <c r="T224" s="46" t="s">
        <v>21</v>
      </c>
      <c r="U224" s="36"/>
      <c r="V224" s="46" t="s">
        <v>21</v>
      </c>
      <c r="W224" s="50"/>
      <c r="X224" s="215"/>
    </row>
    <row r="225" spans="1:25" hidden="1">
      <c r="A225" s="102" t="s">
        <v>141</v>
      </c>
      <c r="B225" s="58"/>
      <c r="C225" s="58"/>
      <c r="D225" s="59"/>
      <c r="E225" s="62"/>
      <c r="F225" s="61"/>
      <c r="G225" s="58"/>
      <c r="H225" s="61"/>
      <c r="I225" s="62"/>
      <c r="J225" s="61"/>
      <c r="K225" s="65"/>
      <c r="L225" s="61"/>
      <c r="M225" s="60"/>
      <c r="N225" s="61"/>
      <c r="O225" s="62"/>
      <c r="P225" s="64"/>
      <c r="Q225" s="62"/>
      <c r="R225" s="61"/>
      <c r="S225" s="62"/>
      <c r="T225" s="64"/>
      <c r="U225" s="62"/>
      <c r="V225" s="59"/>
      <c r="W225" s="184">
        <f>D225+F225+H225+J225+L225+N225+P225+R225+T225+V225</f>
        <v>0</v>
      </c>
      <c r="X225" s="215"/>
    </row>
    <row r="226" spans="1:25" hidden="1">
      <c r="A226" s="266" t="s">
        <v>138</v>
      </c>
      <c r="B226" s="58"/>
      <c r="C226" s="58"/>
      <c r="D226" s="66"/>
      <c r="E226" s="62"/>
      <c r="F226" s="67"/>
      <c r="G226" s="60"/>
      <c r="H226" s="67"/>
      <c r="I226" s="62"/>
      <c r="J226" s="67"/>
      <c r="K226" s="65"/>
      <c r="L226" s="67"/>
      <c r="M226" s="60"/>
      <c r="N226" s="67"/>
      <c r="O226" s="62"/>
      <c r="P226" s="68"/>
      <c r="Q226" s="62"/>
      <c r="R226" s="67"/>
      <c r="S226" s="62"/>
      <c r="T226" s="68"/>
      <c r="U226" s="62"/>
      <c r="V226" s="66"/>
      <c r="W226" s="184">
        <f>D226+F226+H226+J226+L226+N226+P226+R226+T226+V226</f>
        <v>0</v>
      </c>
      <c r="X226" s="215"/>
    </row>
    <row r="227" spans="1:25">
      <c r="A227" s="102" t="s">
        <v>192</v>
      </c>
      <c r="B227" s="58"/>
      <c r="C227" s="58"/>
      <c r="D227" s="66">
        <v>350000</v>
      </c>
      <c r="E227" s="62"/>
      <c r="F227" s="66">
        <v>350000</v>
      </c>
      <c r="G227" s="60"/>
      <c r="H227" s="66">
        <v>350000</v>
      </c>
      <c r="I227" s="62"/>
      <c r="J227" s="66">
        <v>350000</v>
      </c>
      <c r="K227" s="65"/>
      <c r="L227" s="66">
        <v>350000</v>
      </c>
      <c r="M227" s="60"/>
      <c r="N227" s="66">
        <v>350000</v>
      </c>
      <c r="O227" s="62"/>
      <c r="P227" s="66">
        <v>350000</v>
      </c>
      <c r="Q227" s="62"/>
      <c r="R227" s="66">
        <v>350000</v>
      </c>
      <c r="S227" s="62"/>
      <c r="T227" s="66">
        <v>350000</v>
      </c>
      <c r="U227" s="62"/>
      <c r="V227" s="66">
        <v>350000</v>
      </c>
      <c r="W227" s="184">
        <f>D227+F227+H227+J227+L227+N227+P227+R227+T227+V227</f>
        <v>3500000</v>
      </c>
      <c r="X227" s="215" t="s">
        <v>194</v>
      </c>
    </row>
    <row r="228" spans="1:25">
      <c r="A228" s="94" t="s">
        <v>193</v>
      </c>
      <c r="B228" s="58"/>
      <c r="C228" s="58"/>
      <c r="D228" s="66">
        <v>200000</v>
      </c>
      <c r="E228" s="62"/>
      <c r="F228" s="67">
        <v>200000</v>
      </c>
      <c r="G228" s="60"/>
      <c r="H228" s="67">
        <v>200000</v>
      </c>
      <c r="I228" s="62"/>
      <c r="J228" s="67">
        <v>200000</v>
      </c>
      <c r="K228" s="65"/>
      <c r="L228" s="67">
        <v>200000</v>
      </c>
      <c r="M228" s="60"/>
      <c r="N228" s="67">
        <v>200000</v>
      </c>
      <c r="O228" s="62"/>
      <c r="P228" s="68">
        <v>200000</v>
      </c>
      <c r="Q228" s="62"/>
      <c r="R228" s="67">
        <v>200000</v>
      </c>
      <c r="S228" s="62"/>
      <c r="T228" s="68">
        <v>200000</v>
      </c>
      <c r="U228" s="62"/>
      <c r="V228" s="66">
        <v>200000</v>
      </c>
      <c r="W228" s="184">
        <f t="shared" ref="W228" si="16">D228+F228+H228+J228+L228+N228+P228+R228+T228+V228</f>
        <v>2000000</v>
      </c>
      <c r="X228" s="215" t="s">
        <v>191</v>
      </c>
    </row>
    <row r="229" spans="1:25" ht="12.75" thickBot="1">
      <c r="A229" s="94"/>
      <c r="B229" s="58"/>
      <c r="C229" s="58"/>
      <c r="D229" s="66"/>
      <c r="E229" s="65"/>
      <c r="F229" s="67"/>
      <c r="G229" s="69"/>
      <c r="H229" s="67"/>
      <c r="I229" s="69"/>
      <c r="J229" s="67"/>
      <c r="K229" s="65"/>
      <c r="L229" s="67"/>
      <c r="M229" s="65"/>
      <c r="N229" s="67"/>
      <c r="O229" s="70"/>
      <c r="P229" s="68"/>
      <c r="Q229" s="69"/>
      <c r="R229" s="67"/>
      <c r="S229" s="70"/>
      <c r="T229" s="68"/>
      <c r="U229" s="65"/>
      <c r="V229" s="66"/>
      <c r="W229" s="185">
        <f>D229+F229+H229+J229+L229+N229+P229+R229+T229+V229</f>
        <v>0</v>
      </c>
      <c r="X229" s="215"/>
    </row>
    <row r="230" spans="1:25" ht="12.75" thickBot="1">
      <c r="A230" s="30" t="s">
        <v>51</v>
      </c>
      <c r="B230" s="30"/>
      <c r="C230" s="21"/>
      <c r="D230" s="187">
        <f>SUM(D183:D229)</f>
        <v>550000</v>
      </c>
      <c r="E230" s="22"/>
      <c r="F230" s="187">
        <f>SUM(F183:F229)</f>
        <v>550000</v>
      </c>
      <c r="G230" s="22"/>
      <c r="H230" s="187">
        <f>SUM(H183:H229)</f>
        <v>550000</v>
      </c>
      <c r="I230" s="22"/>
      <c r="J230" s="187">
        <f>SUM(J183:J229)</f>
        <v>550000</v>
      </c>
      <c r="K230" s="22"/>
      <c r="L230" s="187">
        <f>SUM(L183:L229)</f>
        <v>550000</v>
      </c>
      <c r="M230" s="22"/>
      <c r="N230" s="187">
        <f>SUM(N183:N229)</f>
        <v>550000</v>
      </c>
      <c r="O230" s="22"/>
      <c r="P230" s="187">
        <f>SUM(P183:P229)</f>
        <v>550000</v>
      </c>
      <c r="Q230" s="22"/>
      <c r="R230" s="187">
        <f>SUM(R183:R229)</f>
        <v>550000</v>
      </c>
      <c r="S230" s="22"/>
      <c r="T230" s="187">
        <f>SUM(T183:T229)</f>
        <v>550000</v>
      </c>
      <c r="U230" s="103"/>
      <c r="V230" s="187">
        <f>SUM(V183:V229)</f>
        <v>550000</v>
      </c>
      <c r="W230" s="186">
        <f>SUM(W183:W229)</f>
        <v>5500000</v>
      </c>
      <c r="X230" s="215"/>
    </row>
    <row r="231" spans="1:25" ht="12.75" thickBot="1">
      <c r="A231" s="31"/>
      <c r="B231" s="97"/>
      <c r="C231" s="98"/>
      <c r="D231" s="73"/>
      <c r="E231" s="74"/>
      <c r="F231" s="75"/>
      <c r="G231" s="74"/>
      <c r="H231" s="75"/>
      <c r="I231" s="74"/>
      <c r="J231" s="75"/>
      <c r="K231" s="74"/>
      <c r="L231" s="75"/>
      <c r="M231" s="74"/>
      <c r="N231" s="75"/>
      <c r="O231" s="74"/>
      <c r="P231" s="75"/>
      <c r="Q231" s="74"/>
      <c r="R231" s="75"/>
      <c r="S231" s="74"/>
      <c r="T231" s="75"/>
      <c r="U231" s="74"/>
      <c r="V231" s="76"/>
      <c r="W231" s="77"/>
      <c r="X231" s="215"/>
    </row>
    <row r="232" spans="1:25" ht="12.75" thickBot="1">
      <c r="A232" s="104" t="s">
        <v>17</v>
      </c>
      <c r="B232" s="105"/>
      <c r="C232" s="87"/>
      <c r="D232" s="188">
        <f>D178+D230</f>
        <v>2955438</v>
      </c>
      <c r="E232" s="87"/>
      <c r="F232" s="188">
        <f>F178+F230</f>
        <v>4116070.5900000003</v>
      </c>
      <c r="G232" s="87"/>
      <c r="H232" s="188">
        <f>H178+H230</f>
        <v>4105357.0683999998</v>
      </c>
      <c r="I232" s="87"/>
      <c r="J232" s="188">
        <f>J178+J230</f>
        <v>3512979.4709699997</v>
      </c>
      <c r="K232" s="87"/>
      <c r="L232" s="188">
        <f>L178+L230</f>
        <v>3389075.1018036492</v>
      </c>
      <c r="M232" s="87"/>
      <c r="N232" s="188">
        <f>N178+N230</f>
        <v>3313833.6924107582</v>
      </c>
      <c r="O232" s="87"/>
      <c r="P232" s="188">
        <f>P178+P230</f>
        <v>3516098.9959032685</v>
      </c>
      <c r="Q232" s="87"/>
      <c r="R232" s="188">
        <f>R178+R230</f>
        <v>2579881.3985035624</v>
      </c>
      <c r="S232" s="87"/>
      <c r="T232" s="189">
        <f>T178+T230</f>
        <v>2073440.2877658659</v>
      </c>
      <c r="U232" s="88"/>
      <c r="V232" s="194">
        <f>V178+V230</f>
        <v>1991300.0866781219</v>
      </c>
      <c r="W232" s="191">
        <f>W178+W230</f>
        <v>31553474.692435231</v>
      </c>
      <c r="X232" s="216"/>
      <c r="Y232" s="14"/>
    </row>
    <row r="233" spans="1:25">
      <c r="A233" s="106"/>
      <c r="B233" s="106"/>
      <c r="C233" s="106"/>
      <c r="D233" s="107"/>
      <c r="E233" s="106"/>
      <c r="F233" s="107"/>
      <c r="G233" s="106"/>
      <c r="H233" s="107"/>
      <c r="I233" s="106"/>
      <c r="J233" s="107"/>
      <c r="K233" s="106"/>
      <c r="L233" s="107"/>
      <c r="M233" s="106"/>
      <c r="N233" s="107"/>
      <c r="O233" s="106"/>
      <c r="P233" s="107"/>
      <c r="Q233" s="106"/>
      <c r="R233" s="107"/>
      <c r="S233" s="106"/>
      <c r="T233" s="107"/>
      <c r="U233" s="106"/>
      <c r="V233" s="107"/>
      <c r="W233" s="107"/>
    </row>
    <row r="234" spans="1:25" ht="12.75" thickBot="1"/>
    <row r="235" spans="1:25" ht="12.75" thickBot="1">
      <c r="A235" s="17" t="s">
        <v>46</v>
      </c>
      <c r="B235" s="18"/>
      <c r="C235" s="18"/>
      <c r="D235" s="19"/>
      <c r="E235" s="18"/>
      <c r="F235" s="19"/>
      <c r="G235" s="18"/>
      <c r="H235" s="19"/>
      <c r="I235" s="18"/>
      <c r="J235" s="19"/>
      <c r="K235" s="18"/>
      <c r="L235" s="19"/>
      <c r="M235" s="18"/>
      <c r="N235" s="19"/>
      <c r="O235" s="18"/>
      <c r="P235" s="19"/>
      <c r="Q235" s="18"/>
      <c r="R235" s="19"/>
      <c r="S235" s="18"/>
      <c r="T235" s="19"/>
      <c r="U235" s="18"/>
      <c r="V235" s="19"/>
      <c r="W235" s="34"/>
      <c r="X235" s="34"/>
    </row>
    <row r="236" spans="1:25" ht="12.75" thickBot="1">
      <c r="A236" s="89" t="s">
        <v>6</v>
      </c>
      <c r="B236" s="35"/>
      <c r="C236" s="36"/>
      <c r="D236" s="37"/>
      <c r="E236" s="36"/>
      <c r="F236" s="38"/>
      <c r="G236" s="36"/>
      <c r="H236" s="38"/>
      <c r="I236" s="36"/>
      <c r="J236" s="38"/>
      <c r="K236" s="36"/>
      <c r="L236" s="38"/>
      <c r="M236" s="36"/>
      <c r="N236" s="38"/>
      <c r="O236" s="39"/>
      <c r="P236" s="40"/>
      <c r="Q236" s="41"/>
      <c r="R236" s="38"/>
      <c r="S236" s="39"/>
      <c r="T236" s="40"/>
      <c r="U236" s="36"/>
      <c r="V236" s="42"/>
      <c r="W236" s="43"/>
      <c r="X236" s="213" t="s">
        <v>28</v>
      </c>
    </row>
    <row r="237" spans="1:25" ht="12.75" thickBot="1">
      <c r="A237" s="90"/>
      <c r="B237" s="45"/>
      <c r="C237" s="45" t="s">
        <v>7</v>
      </c>
      <c r="D237" s="46"/>
      <c r="E237" s="45" t="s">
        <v>8</v>
      </c>
      <c r="F237" s="46"/>
      <c r="G237" s="45" t="s">
        <v>9</v>
      </c>
      <c r="H237" s="46"/>
      <c r="I237" s="45" t="s">
        <v>10</v>
      </c>
      <c r="J237" s="46"/>
      <c r="K237" s="45" t="s">
        <v>11</v>
      </c>
      <c r="L237" s="46"/>
      <c r="M237" s="45" t="s">
        <v>12</v>
      </c>
      <c r="N237" s="46"/>
      <c r="O237" s="47" t="s">
        <v>13</v>
      </c>
      <c r="P237" s="48"/>
      <c r="Q237" s="45" t="s">
        <v>14</v>
      </c>
      <c r="R237" s="46"/>
      <c r="S237" s="47" t="s">
        <v>15</v>
      </c>
      <c r="T237" s="48"/>
      <c r="U237" s="49" t="s">
        <v>16</v>
      </c>
      <c r="V237" s="46"/>
      <c r="W237" s="50" t="s">
        <v>4</v>
      </c>
      <c r="X237" s="215"/>
    </row>
    <row r="238" spans="1:25" hidden="1">
      <c r="A238" s="90"/>
      <c r="B238" s="45"/>
      <c r="C238" s="51"/>
      <c r="D238" s="46" t="s">
        <v>21</v>
      </c>
      <c r="E238" s="51"/>
      <c r="F238" s="46" t="s">
        <v>21</v>
      </c>
      <c r="G238" s="51"/>
      <c r="H238" s="46" t="s">
        <v>21</v>
      </c>
      <c r="I238" s="51"/>
      <c r="J238" s="46" t="s">
        <v>21</v>
      </c>
      <c r="K238" s="51"/>
      <c r="L238" s="46" t="s">
        <v>21</v>
      </c>
      <c r="M238" s="51"/>
      <c r="N238" s="46" t="s">
        <v>21</v>
      </c>
      <c r="O238" s="51"/>
      <c r="P238" s="48" t="s">
        <v>21</v>
      </c>
      <c r="Q238" s="51"/>
      <c r="R238" s="46" t="s">
        <v>21</v>
      </c>
      <c r="S238" s="51"/>
      <c r="T238" s="48" t="s">
        <v>21</v>
      </c>
      <c r="U238" s="51"/>
      <c r="V238" s="46" t="s">
        <v>21</v>
      </c>
      <c r="W238" s="83"/>
      <c r="X238" s="215"/>
    </row>
    <row r="239" spans="1:25" hidden="1">
      <c r="A239" s="102" t="s">
        <v>34</v>
      </c>
      <c r="B239" s="58"/>
      <c r="C239" s="58"/>
      <c r="D239" s="66"/>
      <c r="E239" s="58"/>
      <c r="F239" s="67"/>
      <c r="G239" s="60"/>
      <c r="H239" s="67"/>
      <c r="I239" s="62"/>
      <c r="J239" s="67"/>
      <c r="K239" s="65"/>
      <c r="L239" s="67"/>
      <c r="M239" s="58"/>
      <c r="N239" s="67"/>
      <c r="O239" s="58"/>
      <c r="P239" s="68"/>
      <c r="Q239" s="62"/>
      <c r="R239" s="67"/>
      <c r="S239" s="58"/>
      <c r="T239" s="68"/>
      <c r="U239" s="58"/>
      <c r="V239" s="66"/>
      <c r="W239" s="184">
        <f>D239+F239+H239+J239+L239+N239+P239+R239+T239+V239</f>
        <v>0</v>
      </c>
      <c r="X239" s="215"/>
    </row>
    <row r="240" spans="1:25" hidden="1">
      <c r="A240" s="266" t="s">
        <v>142</v>
      </c>
      <c r="B240" s="58"/>
      <c r="C240" s="58"/>
      <c r="D240" s="66"/>
      <c r="E240" s="58"/>
      <c r="F240" s="67"/>
      <c r="G240" s="60"/>
      <c r="H240" s="67"/>
      <c r="I240" s="62"/>
      <c r="J240" s="67"/>
      <c r="K240" s="65"/>
      <c r="L240" s="67"/>
      <c r="M240" s="58"/>
      <c r="N240" s="67"/>
      <c r="O240" s="58"/>
      <c r="P240" s="68"/>
      <c r="Q240" s="62"/>
      <c r="R240" s="67"/>
      <c r="S240" s="58"/>
      <c r="T240" s="68"/>
      <c r="U240" s="58"/>
      <c r="V240" s="66"/>
      <c r="W240" s="184">
        <f>D240+F240+H240+J240+L240+N240+P240+R240+T240+V240</f>
        <v>0</v>
      </c>
      <c r="X240" s="215"/>
    </row>
    <row r="241" spans="1:24" ht="12.75" hidden="1" thickBot="1">
      <c r="A241" s="266" t="s">
        <v>143</v>
      </c>
      <c r="B241" s="58"/>
      <c r="C241" s="58"/>
      <c r="D241" s="66"/>
      <c r="E241" s="65"/>
      <c r="F241" s="67"/>
      <c r="G241" s="69"/>
      <c r="H241" s="67"/>
      <c r="I241" s="69"/>
      <c r="J241" s="67"/>
      <c r="K241" s="65"/>
      <c r="L241" s="67"/>
      <c r="M241" s="65"/>
      <c r="N241" s="67"/>
      <c r="O241" s="70"/>
      <c r="P241" s="68"/>
      <c r="Q241" s="69"/>
      <c r="R241" s="67"/>
      <c r="S241" s="70"/>
      <c r="T241" s="68"/>
      <c r="U241" s="65"/>
      <c r="V241" s="66"/>
      <c r="W241" s="185">
        <f>D241+F241+H241+J241+L241+N241+P241+R241+T241+V241</f>
        <v>0</v>
      </c>
      <c r="X241" s="215"/>
    </row>
    <row r="242" spans="1:24" ht="12.75" hidden="1" thickBot="1">
      <c r="A242" s="267"/>
      <c r="B242" s="268"/>
      <c r="C242" s="60"/>
      <c r="D242" s="269"/>
      <c r="E242" s="60"/>
      <c r="F242" s="270"/>
      <c r="G242" s="271"/>
      <c r="H242" s="270"/>
      <c r="I242" s="271"/>
      <c r="J242" s="270"/>
      <c r="K242" s="60"/>
      <c r="L242" s="270"/>
      <c r="M242" s="60"/>
      <c r="N242" s="270"/>
      <c r="O242" s="63"/>
      <c r="P242" s="272"/>
      <c r="Q242" s="271"/>
      <c r="R242" s="270"/>
      <c r="S242" s="63"/>
      <c r="T242" s="272"/>
      <c r="U242" s="268"/>
      <c r="V242" s="269"/>
      <c r="W242" s="273"/>
      <c r="X242" s="215"/>
    </row>
    <row r="243" spans="1:24" ht="12.75" thickBot="1">
      <c r="A243" s="95" t="s">
        <v>20</v>
      </c>
      <c r="B243" s="30"/>
      <c r="C243" s="21"/>
      <c r="D243" s="186">
        <f>SUM(D239:D241)</f>
        <v>0</v>
      </c>
      <c r="E243" s="21"/>
      <c r="F243" s="195">
        <f>SUM(F239:F241)</f>
        <v>0</v>
      </c>
      <c r="G243" s="21"/>
      <c r="H243" s="195">
        <f>SUM(H239:H241)</f>
        <v>0</v>
      </c>
      <c r="I243" s="21"/>
      <c r="J243" s="195">
        <f>SUM(J239:J241)</f>
        <v>0</v>
      </c>
      <c r="K243" s="21"/>
      <c r="L243" s="195">
        <f>SUM(L239:L241)</f>
        <v>0</v>
      </c>
      <c r="M243" s="21"/>
      <c r="N243" s="195">
        <f>SUM(N239:N241)</f>
        <v>0</v>
      </c>
      <c r="O243" s="71"/>
      <c r="P243" s="196">
        <f>SUM(P239:P241)</f>
        <v>0</v>
      </c>
      <c r="Q243" s="21"/>
      <c r="R243" s="195">
        <f>SUM(R239:R241)</f>
        <v>0</v>
      </c>
      <c r="S243" s="71"/>
      <c r="T243" s="196">
        <f>SUM(T239:T241)</f>
        <v>0</v>
      </c>
      <c r="U243" s="30"/>
      <c r="V243" s="195">
        <f>SUM(V239:V241)</f>
        <v>0</v>
      </c>
      <c r="W243" s="186">
        <f>SUM(W239:W241)</f>
        <v>0</v>
      </c>
      <c r="X243" s="215"/>
    </row>
    <row r="244" spans="1:24">
      <c r="A244" s="96"/>
      <c r="B244" s="97"/>
      <c r="C244" s="98"/>
      <c r="D244" s="73"/>
      <c r="E244" s="74"/>
      <c r="F244" s="75"/>
      <c r="G244" s="74"/>
      <c r="H244" s="75"/>
      <c r="I244" s="74"/>
      <c r="J244" s="75"/>
      <c r="K244" s="74"/>
      <c r="L244" s="75"/>
      <c r="M244" s="74"/>
      <c r="N244" s="75"/>
      <c r="O244" s="74"/>
      <c r="P244" s="75"/>
      <c r="Q244" s="74"/>
      <c r="R244" s="75"/>
      <c r="S244" s="74"/>
      <c r="T244" s="75"/>
      <c r="U244" s="74"/>
      <c r="V244" s="76"/>
      <c r="W244" s="77"/>
      <c r="X244" s="215"/>
    </row>
    <row r="245" spans="1:24" ht="12.75" thickBot="1">
      <c r="A245" s="99" t="s">
        <v>50</v>
      </c>
      <c r="B245" s="100"/>
      <c r="C245" s="101"/>
      <c r="D245" s="78"/>
      <c r="E245" s="79"/>
      <c r="F245" s="80"/>
      <c r="G245" s="79"/>
      <c r="H245" s="80"/>
      <c r="I245" s="79"/>
      <c r="J245" s="80"/>
      <c r="K245" s="79"/>
      <c r="L245" s="80"/>
      <c r="M245" s="79"/>
      <c r="N245" s="80"/>
      <c r="O245" s="79"/>
      <c r="P245" s="80"/>
      <c r="Q245" s="79"/>
      <c r="R245" s="80"/>
      <c r="S245" s="79"/>
      <c r="T245" s="80"/>
      <c r="U245" s="79"/>
      <c r="V245" s="81"/>
      <c r="W245" s="82"/>
      <c r="X245" s="215"/>
    </row>
    <row r="246" spans="1:24" hidden="1">
      <c r="A246" s="92"/>
      <c r="B246" s="57"/>
      <c r="C246" s="57" t="s">
        <v>7</v>
      </c>
      <c r="D246" s="50"/>
      <c r="E246" s="57" t="s">
        <v>8</v>
      </c>
      <c r="F246" s="50"/>
      <c r="G246" s="57" t="s">
        <v>9</v>
      </c>
      <c r="H246" s="50"/>
      <c r="I246" s="57" t="s">
        <v>10</v>
      </c>
      <c r="J246" s="50"/>
      <c r="K246" s="57" t="s">
        <v>11</v>
      </c>
      <c r="L246" s="50"/>
      <c r="M246" s="57" t="s">
        <v>12</v>
      </c>
      <c r="N246" s="50"/>
      <c r="O246" s="108" t="s">
        <v>13</v>
      </c>
      <c r="P246" s="109"/>
      <c r="Q246" s="57" t="s">
        <v>14</v>
      </c>
      <c r="R246" s="50"/>
      <c r="S246" s="108" t="s">
        <v>15</v>
      </c>
      <c r="T246" s="109"/>
      <c r="U246" s="110" t="s">
        <v>16</v>
      </c>
      <c r="V246" s="50"/>
      <c r="W246" s="50" t="s">
        <v>4</v>
      </c>
      <c r="X246" s="215"/>
    </row>
    <row r="247" spans="1:24" hidden="1">
      <c r="A247" s="90"/>
      <c r="B247" s="45"/>
      <c r="C247" s="51"/>
      <c r="D247" s="46" t="s">
        <v>21</v>
      </c>
      <c r="E247" s="51"/>
      <c r="F247" s="46" t="s">
        <v>21</v>
      </c>
      <c r="G247" s="51"/>
      <c r="H247" s="46" t="s">
        <v>21</v>
      </c>
      <c r="I247" s="51"/>
      <c r="J247" s="46" t="s">
        <v>21</v>
      </c>
      <c r="K247" s="51"/>
      <c r="L247" s="46" t="s">
        <v>21</v>
      </c>
      <c r="M247" s="51"/>
      <c r="N247" s="46" t="s">
        <v>21</v>
      </c>
      <c r="O247" s="51"/>
      <c r="P247" s="48" t="s">
        <v>21</v>
      </c>
      <c r="Q247" s="51"/>
      <c r="R247" s="46" t="s">
        <v>21</v>
      </c>
      <c r="S247" s="51"/>
      <c r="T247" s="48" t="s">
        <v>21</v>
      </c>
      <c r="U247" s="51"/>
      <c r="V247" s="46" t="s">
        <v>21</v>
      </c>
      <c r="W247" s="83"/>
      <c r="X247" s="215"/>
    </row>
    <row r="248" spans="1:24" hidden="1">
      <c r="A248" s="102" t="s">
        <v>34</v>
      </c>
      <c r="B248" s="58"/>
      <c r="C248" s="58"/>
      <c r="D248" s="66"/>
      <c r="E248" s="58"/>
      <c r="F248" s="67"/>
      <c r="G248" s="60"/>
      <c r="H248" s="67"/>
      <c r="I248" s="62"/>
      <c r="J248" s="67"/>
      <c r="K248" s="65"/>
      <c r="L248" s="67"/>
      <c r="M248" s="58"/>
      <c r="N248" s="67"/>
      <c r="O248" s="58"/>
      <c r="P248" s="68"/>
      <c r="Q248" s="62"/>
      <c r="R248" s="67"/>
      <c r="S248" s="58"/>
      <c r="T248" s="68"/>
      <c r="U248" s="58"/>
      <c r="V248" s="66"/>
      <c r="W248" s="184">
        <f>D248+F248+H248+J248+L248+N248+P248+R248+T248+V248</f>
        <v>0</v>
      </c>
      <c r="X248" s="215"/>
    </row>
    <row r="249" spans="1:24" hidden="1">
      <c r="A249" s="93" t="s">
        <v>2</v>
      </c>
      <c r="B249" s="58"/>
      <c r="C249" s="58"/>
      <c r="D249" s="66"/>
      <c r="E249" s="58"/>
      <c r="F249" s="67"/>
      <c r="G249" s="60"/>
      <c r="H249" s="67"/>
      <c r="I249" s="62"/>
      <c r="J249" s="67"/>
      <c r="K249" s="65"/>
      <c r="L249" s="67"/>
      <c r="M249" s="58"/>
      <c r="N249" s="67"/>
      <c r="O249" s="58"/>
      <c r="P249" s="68"/>
      <c r="Q249" s="62"/>
      <c r="R249" s="67"/>
      <c r="S249" s="58"/>
      <c r="T249" s="68"/>
      <c r="U249" s="58"/>
      <c r="V249" s="66"/>
      <c r="W249" s="184">
        <f>D249+F249+H249+J249+L249+N249+P249+R249+T249+V249</f>
        <v>0</v>
      </c>
      <c r="X249" s="215"/>
    </row>
    <row r="250" spans="1:24" hidden="1">
      <c r="A250" s="266" t="s">
        <v>143</v>
      </c>
      <c r="B250" s="58"/>
      <c r="C250" s="58"/>
      <c r="D250" s="66"/>
      <c r="E250" s="65"/>
      <c r="F250" s="67"/>
      <c r="G250" s="60"/>
      <c r="H250" s="67"/>
      <c r="I250" s="62"/>
      <c r="J250" s="67"/>
      <c r="K250" s="65"/>
      <c r="L250" s="67"/>
      <c r="M250" s="65"/>
      <c r="N250" s="67"/>
      <c r="O250" s="70"/>
      <c r="P250" s="68"/>
      <c r="Q250" s="62"/>
      <c r="R250" s="67"/>
      <c r="S250" s="70"/>
      <c r="T250" s="68"/>
      <c r="U250" s="65"/>
      <c r="V250" s="66"/>
      <c r="W250" s="185"/>
      <c r="X250" s="215"/>
    </row>
    <row r="251" spans="1:24" ht="12.75" hidden="1" thickBot="1">
      <c r="A251" s="94"/>
      <c r="B251" s="58"/>
      <c r="C251" s="58"/>
      <c r="D251" s="66"/>
      <c r="E251" s="65"/>
      <c r="F251" s="67"/>
      <c r="G251" s="69"/>
      <c r="H251" s="67"/>
      <c r="I251" s="69"/>
      <c r="J251" s="67"/>
      <c r="K251" s="65"/>
      <c r="L251" s="67"/>
      <c r="M251" s="65"/>
      <c r="N251" s="67"/>
      <c r="O251" s="70"/>
      <c r="P251" s="68"/>
      <c r="Q251" s="69"/>
      <c r="R251" s="67"/>
      <c r="S251" s="70"/>
      <c r="T251" s="68"/>
      <c r="U251" s="65"/>
      <c r="V251" s="66"/>
      <c r="W251" s="185">
        <f>D251+F251+H251+J251+L251+N251+P251+R251+T251+V251</f>
        <v>0</v>
      </c>
      <c r="X251" s="215"/>
    </row>
    <row r="252" spans="1:24" ht="12.75" thickBot="1">
      <c r="A252" s="30" t="s">
        <v>51</v>
      </c>
      <c r="B252" s="30"/>
      <c r="C252" s="21"/>
      <c r="D252" s="187">
        <f>SUM(D248:D251)</f>
        <v>0</v>
      </c>
      <c r="E252" s="22"/>
      <c r="F252" s="187">
        <f>SUM(F248:F251)</f>
        <v>0</v>
      </c>
      <c r="G252" s="22"/>
      <c r="H252" s="197">
        <f>SUM(H248:H251)</f>
        <v>0</v>
      </c>
      <c r="I252" s="22"/>
      <c r="J252" s="197">
        <f>SUM(J248:J251)</f>
        <v>0</v>
      </c>
      <c r="K252" s="22"/>
      <c r="L252" s="197">
        <f>SUM(L248:L251)</f>
        <v>0</v>
      </c>
      <c r="M252" s="22"/>
      <c r="N252" s="197">
        <f>SUM(N248:N251)</f>
        <v>0</v>
      </c>
      <c r="O252" s="22"/>
      <c r="P252" s="197">
        <f>SUM(P248:P251)</f>
        <v>0</v>
      </c>
      <c r="Q252" s="22"/>
      <c r="R252" s="197">
        <f>SUM(R248:R251)</f>
        <v>0</v>
      </c>
      <c r="S252" s="22"/>
      <c r="T252" s="196">
        <f>SUM(T248:T251)</f>
        <v>0</v>
      </c>
      <c r="U252" s="84"/>
      <c r="V252" s="186">
        <f>SUM(V248:V251)</f>
        <v>0</v>
      </c>
      <c r="W252" s="186">
        <f>SUM(W248:W251)</f>
        <v>0</v>
      </c>
      <c r="X252" s="215"/>
    </row>
    <row r="253" spans="1:24" ht="12.75" thickBot="1">
      <c r="A253" s="31"/>
      <c r="B253" s="97"/>
      <c r="C253" s="98"/>
      <c r="D253" s="73"/>
      <c r="E253" s="74"/>
      <c r="F253" s="75"/>
      <c r="G253" s="74"/>
      <c r="H253" s="75"/>
      <c r="I253" s="74"/>
      <c r="J253" s="75"/>
      <c r="K253" s="74"/>
      <c r="L253" s="75"/>
      <c r="M253" s="74"/>
      <c r="N253" s="75"/>
      <c r="O253" s="74"/>
      <c r="P253" s="75"/>
      <c r="Q253" s="74"/>
      <c r="R253" s="75"/>
      <c r="S253" s="74"/>
      <c r="T253" s="75"/>
      <c r="U253" s="74"/>
      <c r="V253" s="76"/>
      <c r="W253" s="77"/>
      <c r="X253" s="215"/>
    </row>
    <row r="254" spans="1:24" ht="12.75" thickBot="1">
      <c r="A254" s="104" t="s">
        <v>18</v>
      </c>
      <c r="B254" s="105"/>
      <c r="C254" s="87"/>
      <c r="D254" s="188">
        <f>D243+D252</f>
        <v>0</v>
      </c>
      <c r="E254" s="87"/>
      <c r="F254" s="188">
        <f>F243+F252</f>
        <v>0</v>
      </c>
      <c r="G254" s="87"/>
      <c r="H254" s="188">
        <f>H243+H252</f>
        <v>0</v>
      </c>
      <c r="I254" s="87"/>
      <c r="J254" s="188">
        <f>J243+J252</f>
        <v>0</v>
      </c>
      <c r="K254" s="87"/>
      <c r="L254" s="188">
        <f>L243+L252</f>
        <v>0</v>
      </c>
      <c r="M254" s="87"/>
      <c r="N254" s="188">
        <f>N243+N252</f>
        <v>0</v>
      </c>
      <c r="O254" s="87"/>
      <c r="P254" s="188">
        <f>P243+P252</f>
        <v>0</v>
      </c>
      <c r="Q254" s="87"/>
      <c r="R254" s="188">
        <f>R243+R252</f>
        <v>0</v>
      </c>
      <c r="S254" s="87"/>
      <c r="T254" s="189">
        <f>T243+T252</f>
        <v>0</v>
      </c>
      <c r="U254" s="88"/>
      <c r="V254" s="190">
        <f>V243+V252</f>
        <v>0</v>
      </c>
      <c r="W254" s="191">
        <f>W243+W252</f>
        <v>0</v>
      </c>
      <c r="X254" s="216"/>
    </row>
    <row r="255" spans="1:24">
      <c r="A255" s="16"/>
      <c r="B255" s="16"/>
    </row>
    <row r="257" spans="1:2">
      <c r="A257" s="16" t="s">
        <v>22</v>
      </c>
      <c r="B257" s="16"/>
    </row>
    <row r="258" spans="1:2">
      <c r="A258" s="13" t="s">
        <v>47</v>
      </c>
    </row>
    <row r="276" spans="1:24">
      <c r="A276" s="16"/>
      <c r="B276" s="16"/>
      <c r="C276" s="16"/>
      <c r="D276" s="15"/>
      <c r="E276" s="16"/>
      <c r="F276" s="15"/>
      <c r="G276" s="16"/>
      <c r="H276" s="15"/>
      <c r="I276" s="16"/>
      <c r="J276" s="15"/>
      <c r="K276" s="16"/>
      <c r="L276" s="15"/>
      <c r="M276" s="16"/>
      <c r="W276" s="14"/>
    </row>
    <row r="277" spans="1:24">
      <c r="M277" s="16"/>
      <c r="W277" s="14"/>
    </row>
    <row r="278" spans="1:24">
      <c r="M278" s="16"/>
      <c r="W278" s="14"/>
    </row>
    <row r="279" spans="1:24">
      <c r="M279" s="16"/>
      <c r="W279" s="14"/>
    </row>
    <row r="280" spans="1:24">
      <c r="A280" s="16"/>
      <c r="B280" s="16"/>
      <c r="M280" s="16"/>
      <c r="W280" s="14"/>
    </row>
    <row r="281" spans="1:24" s="16" customFormat="1">
      <c r="D281" s="15"/>
      <c r="F281" s="15"/>
      <c r="H281" s="15"/>
      <c r="J281" s="15"/>
      <c r="L281" s="15"/>
      <c r="N281" s="15"/>
      <c r="P281" s="15"/>
      <c r="R281" s="15"/>
      <c r="T281" s="15"/>
      <c r="V281" s="15"/>
      <c r="W281" s="15"/>
      <c r="X281" s="44"/>
    </row>
  </sheetData>
  <sheetProtection algorithmName="SHA-512" hashValue="Ak+/UuENqa1lpv+r6TjbxxeTN4N8a8Qcz4nOJqYiU94OsKGZMm4kRJWlXhvlkue4genlHkNL8CidhwJ2vvXKUw==" saltValue="6rf2IsJ/sGV01UVhrkNOMw==" spinCount="100000" sheet="1" formatRows="0" insertRows="0" deleteRows="0"/>
  <mergeCells count="2">
    <mergeCell ref="A1:W1"/>
    <mergeCell ref="A123:W123"/>
  </mergeCells>
  <conditionalFormatting sqref="M9">
    <cfRule type="cellIs" dxfId="0" priority="1" operator="greaterThan">
      <formula>9999999.99</formula>
    </cfRule>
  </conditionalFormatting>
  <pageMargins left="0.25" right="0.25" top="0.75" bottom="0.75" header="0.3" footer="0.3"/>
  <pageSetup paperSize="9" scale="49" fitToHeight="0" orientation="landscape" r:id="rId1"/>
  <rowBreaks count="1" manualBreakCount="1">
    <brk id="233"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CE509E1-AEC6-4673-8EAB-8BBE735405E5}">
          <x14:formula1>
            <xm:f>'HOT 2.2 2024 Tariffs'!$P$6:$P$21</xm:f>
          </x14:formula1>
          <xm:sqref>B71:B78 B130:B169 B183:B221 B18:B58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3"/>
  <sheetViews>
    <sheetView topLeftCell="K3" zoomScale="115" zoomScaleNormal="115" workbookViewId="0">
      <selection activeCell="W37" sqref="W37"/>
    </sheetView>
  </sheetViews>
  <sheetFormatPr defaultColWidth="9.140625" defaultRowHeight="12" outlineLevelRow="1"/>
  <cols>
    <col min="1" max="1" width="38.85546875" style="13" customWidth="1"/>
    <col min="2" max="2" width="23.28515625" style="12" customWidth="1"/>
    <col min="3" max="3" width="9" style="13" customWidth="1"/>
    <col min="4" max="4" width="9.140625" style="13"/>
    <col min="5" max="5" width="11" style="14" customWidth="1"/>
    <col min="6" max="6" width="9.140625" style="13"/>
    <col min="7" max="7" width="11" style="14" customWidth="1"/>
    <col min="8" max="8" width="9.140625" style="13"/>
    <col min="9" max="9" width="11.42578125" style="14" customWidth="1"/>
    <col min="10" max="10" width="9.140625" style="13"/>
    <col min="11" max="11" width="11.42578125" style="14" customWidth="1"/>
    <col min="12" max="12" width="9.140625" style="13"/>
    <col min="13" max="13" width="11.42578125" style="14" customWidth="1"/>
    <col min="14" max="14" width="9.140625" style="13"/>
    <col min="15" max="15" width="11.42578125" style="14" customWidth="1"/>
    <col min="16" max="16" width="9.140625" style="13"/>
    <col min="17" max="17" width="11.42578125" style="14" customWidth="1"/>
    <col min="18" max="18" width="9.140625" style="13"/>
    <col min="19" max="19" width="11.42578125" style="14" customWidth="1"/>
    <col min="20" max="20" width="9.140625" style="13"/>
    <col min="21" max="21" width="11.42578125" style="14" customWidth="1"/>
    <col min="22" max="22" width="9.140625" style="13"/>
    <col min="23" max="23" width="11.42578125" style="14" customWidth="1"/>
    <col min="24" max="24" width="12.28515625" style="14" customWidth="1"/>
    <col min="25" max="25" width="41.28515625" style="13" bestFit="1" customWidth="1"/>
    <col min="26" max="16384" width="9.140625" style="13"/>
  </cols>
  <sheetData>
    <row r="1" spans="1:25" ht="25.5" customHeight="1" thickBot="1">
      <c r="A1" s="284" t="s">
        <v>134</v>
      </c>
      <c r="B1" s="284"/>
      <c r="C1" s="285"/>
      <c r="D1" s="285"/>
      <c r="E1" s="285"/>
      <c r="F1" s="285"/>
      <c r="G1" s="285"/>
      <c r="H1" s="285"/>
      <c r="I1" s="285"/>
      <c r="J1" s="285"/>
      <c r="K1" s="285"/>
      <c r="L1" s="285"/>
      <c r="M1" s="285"/>
      <c r="N1" s="285"/>
      <c r="O1" s="285"/>
      <c r="P1" s="285"/>
      <c r="Q1" s="285"/>
      <c r="R1" s="285"/>
      <c r="S1" s="285"/>
      <c r="T1" s="285"/>
      <c r="U1" s="285"/>
      <c r="V1" s="285"/>
      <c r="W1" s="285"/>
      <c r="X1" s="285"/>
    </row>
    <row r="2" spans="1:25" ht="12.75" thickBot="1">
      <c r="A2" s="165" t="s">
        <v>25</v>
      </c>
      <c r="B2" s="226"/>
      <c r="C2" s="166"/>
      <c r="D2" s="167"/>
      <c r="E2" s="168"/>
      <c r="F2" s="167"/>
      <c r="G2" s="168"/>
      <c r="H2" s="167"/>
      <c r="I2" s="168"/>
      <c r="J2" s="167"/>
      <c r="K2" s="168"/>
      <c r="L2" s="167"/>
      <c r="M2" s="168"/>
      <c r="N2" s="167"/>
      <c r="O2" s="168"/>
      <c r="P2" s="167"/>
      <c r="Q2" s="168"/>
      <c r="R2" s="167"/>
      <c r="S2" s="168"/>
      <c r="T2" s="167"/>
      <c r="U2" s="168"/>
      <c r="V2" s="167"/>
      <c r="W2" s="168"/>
      <c r="X2" s="242"/>
      <c r="Y2" s="258"/>
    </row>
    <row r="3" spans="1:25" ht="12.75" thickBot="1">
      <c r="A3" s="169" t="s">
        <v>6</v>
      </c>
      <c r="B3" s="227"/>
      <c r="C3" s="170"/>
      <c r="D3" s="171"/>
      <c r="E3" s="172"/>
      <c r="F3" s="171"/>
      <c r="G3" s="172"/>
      <c r="H3" s="171"/>
      <c r="I3" s="172"/>
      <c r="J3" s="171"/>
      <c r="L3" s="14"/>
      <c r="M3" s="172"/>
      <c r="N3" s="171"/>
      <c r="O3" s="172"/>
      <c r="P3" s="171"/>
      <c r="Q3" s="172"/>
      <c r="R3" s="171"/>
      <c r="S3" s="172"/>
      <c r="T3" s="171"/>
      <c r="U3" s="172"/>
      <c r="V3" s="171"/>
      <c r="W3" s="172"/>
      <c r="X3" s="243"/>
      <c r="Y3" s="259"/>
    </row>
    <row r="4" spans="1:25" ht="24">
      <c r="A4" s="173" t="s">
        <v>23</v>
      </c>
      <c r="B4" s="228" t="s">
        <v>133</v>
      </c>
      <c r="C4" s="173" t="s">
        <v>131</v>
      </c>
      <c r="D4" s="174" t="s">
        <v>7</v>
      </c>
      <c r="E4" s="175"/>
      <c r="F4" s="176" t="s">
        <v>8</v>
      </c>
      <c r="G4" s="177"/>
      <c r="H4" s="174" t="s">
        <v>9</v>
      </c>
      <c r="I4" s="175"/>
      <c r="J4" s="176" t="s">
        <v>10</v>
      </c>
      <c r="K4" s="177"/>
      <c r="L4" s="174" t="s">
        <v>11</v>
      </c>
      <c r="M4" s="175"/>
      <c r="N4" s="176" t="s">
        <v>12</v>
      </c>
      <c r="O4" s="177"/>
      <c r="P4" s="174" t="s">
        <v>13</v>
      </c>
      <c r="Q4" s="175"/>
      <c r="R4" s="176" t="s">
        <v>14</v>
      </c>
      <c r="S4" s="177"/>
      <c r="T4" s="174" t="s">
        <v>15</v>
      </c>
      <c r="U4" s="175"/>
      <c r="V4" s="176" t="s">
        <v>16</v>
      </c>
      <c r="W4" s="177"/>
      <c r="X4" s="244" t="s">
        <v>4</v>
      </c>
      <c r="Y4" s="260" t="s">
        <v>135</v>
      </c>
    </row>
    <row r="5" spans="1:25">
      <c r="A5" s="45"/>
      <c r="B5" s="229"/>
      <c r="C5" s="45"/>
      <c r="D5" s="51" t="s">
        <v>48</v>
      </c>
      <c r="E5" s="152" t="s">
        <v>21</v>
      </c>
      <c r="F5" s="51" t="s">
        <v>48</v>
      </c>
      <c r="G5" s="153" t="s">
        <v>21</v>
      </c>
      <c r="H5" s="51" t="s">
        <v>48</v>
      </c>
      <c r="I5" s="152" t="s">
        <v>21</v>
      </c>
      <c r="J5" s="51" t="s">
        <v>48</v>
      </c>
      <c r="K5" s="153" t="s">
        <v>21</v>
      </c>
      <c r="L5" s="51" t="s">
        <v>48</v>
      </c>
      <c r="M5" s="152" t="s">
        <v>21</v>
      </c>
      <c r="N5" s="51" t="s">
        <v>48</v>
      </c>
      <c r="O5" s="153" t="s">
        <v>21</v>
      </c>
      <c r="P5" s="51" t="s">
        <v>48</v>
      </c>
      <c r="Q5" s="152" t="s">
        <v>21</v>
      </c>
      <c r="R5" s="51" t="s">
        <v>48</v>
      </c>
      <c r="S5" s="153" t="s">
        <v>21</v>
      </c>
      <c r="T5" s="51" t="s">
        <v>48</v>
      </c>
      <c r="U5" s="152" t="s">
        <v>21</v>
      </c>
      <c r="V5" s="51" t="s">
        <v>48</v>
      </c>
      <c r="W5" s="153" t="s">
        <v>21</v>
      </c>
      <c r="X5" s="245" t="s">
        <v>21</v>
      </c>
      <c r="Y5" s="261"/>
    </row>
    <row r="6" spans="1:25">
      <c r="A6" s="52" t="s">
        <v>182</v>
      </c>
      <c r="B6" s="230" t="s">
        <v>180</v>
      </c>
      <c r="C6" s="52">
        <v>10</v>
      </c>
      <c r="D6" s="53">
        <f>SUM('1. Project budget'!C130,'1. Project budget'!C132,'1. Project budget'!C134,'1. Project budget'!C136,'1. Project budget'!C138,'1. Project budget'!C140)</f>
        <v>21454</v>
      </c>
      <c r="E6" s="53">
        <f>SUM('1. Project budget'!D130,'1. Project budget'!D132,'1. Project budget'!D134,'1. Project budget'!D136,'1. Project budget'!D138,'1. Project budget'!D140)</f>
        <v>1673412</v>
      </c>
      <c r="F6" s="53">
        <f>SUM('1. Project budget'!E130,'1. Project budget'!E132,'1. Project budget'!E134,'1. Project budget'!E136,'1. Project budget'!E138,'1. Project budget'!E140)</f>
        <v>28061</v>
      </c>
      <c r="G6" s="53">
        <f>SUM('1. Project budget'!F130,'1. Project budget'!F132,'1. Project budget'!F134,'1. Project budget'!F136,'1. Project budget'!F138,'1. Project budget'!F140)</f>
        <v>2254420.7400000002</v>
      </c>
      <c r="H6" s="53">
        <f>SUM('1. Project budget'!G130,'1. Project budget'!G132,'1. Project budget'!G134,'1. Project budget'!G136,'1. Project budget'!G138,'1. Project budget'!G140)</f>
        <v>27001</v>
      </c>
      <c r="I6" s="53">
        <f>SUM('1. Project budget'!H130,'1. Project budget'!H132,'1. Project budget'!H134,'1. Project budget'!H136,'1. Project budget'!H138,'1. Project budget'!H140)</f>
        <v>2234338.1501999996</v>
      </c>
      <c r="J6" s="53">
        <f>SUM('1. Project budget'!I130,'1. Project budget'!I132,'1. Project budget'!I134,'1. Project budget'!I136,'1. Project budget'!I138,'1. Project budget'!I140)</f>
        <v>20503</v>
      </c>
      <c r="K6" s="53">
        <f>SUM('1. Project budget'!J130,'1. Project budget'!J132,'1. Project budget'!J134,'1. Project budget'!J136,'1. Project budget'!J138,'1. Project budget'!J140)</f>
        <v>1747526.1711180001</v>
      </c>
      <c r="L6" s="53">
        <f>SUM('1. Project budget'!K130,'1. Project budget'!K132,'1. Project budget'!K134,'1. Project budget'!K136,'1. Project budget'!K138,'1. Project budget'!K140)</f>
        <v>18151</v>
      </c>
      <c r="M6" s="53">
        <f>SUM('1. Project budget'!L130,'1. Project budget'!L132,'1. Project budget'!L134,'1. Project budget'!L136,'1. Project budget'!L138,'1. Project budget'!L140)</f>
        <v>1593470.6120041797</v>
      </c>
      <c r="N6" s="53">
        <f>SUM('1. Project budget'!M130,'1. Project budget'!M132,'1. Project budget'!M134,'1. Project budget'!M136,'1. Project budget'!M138,'1. Project budget'!M140)</f>
        <v>15329</v>
      </c>
      <c r="O6" s="53">
        <f>SUM('1. Project budget'!N130,'1. Project budget'!N132,'1. Project budget'!N134,'1. Project budget'!N136,'1. Project budget'!N138,'1. Project budget'!N140)</f>
        <v>1386099.9582256866</v>
      </c>
      <c r="P6" s="53">
        <f>SUM('1. Project budget'!O130,'1. Project budget'!O132,'1. Project budget'!O134,'1. Project budget'!O136,'1. Project budget'!O138,'1. Project budget'!O140)</f>
        <v>15255</v>
      </c>
      <c r="Q6" s="53">
        <f>SUM('1. Project budget'!P130,'1. Project budget'!P132,'1. Project budget'!P134,'1. Project budget'!P136,'1. Project budget'!P138,'1. Project budget'!P140)</f>
        <v>1420790.8871168918</v>
      </c>
      <c r="R6" s="53">
        <f>SUM('1. Project budget'!Q130,'1. Project budget'!Q132,'1. Project budget'!Q134,'1. Project budget'!Q136,'1. Project budget'!Q138,'1. Project budget'!Q140)</f>
        <v>12457</v>
      </c>
      <c r="S6" s="53">
        <f>SUM('1. Project budget'!R130,'1. Project budget'!R132,'1. Project budget'!R134,'1. Project budget'!R136,'1. Project budget'!R138,'1. Project budget'!R140)</f>
        <v>1195002.0218446134</v>
      </c>
      <c r="T6" s="53">
        <f>SUM('1. Project budget'!S130,'1. Project budget'!S132,'1. Project budget'!S134,'1. Project budget'!S136,'1. Project budget'!S138,'1. Project budget'!S140)</f>
        <v>8461</v>
      </c>
      <c r="U6" s="53">
        <f>SUM('1. Project budget'!T130,'1. Project budget'!T132,'1. Project budget'!T134,'1. Project budget'!T136,'1. Project budget'!T138,'1. Project budget'!T140)</f>
        <v>836015.04937240819</v>
      </c>
      <c r="V6" s="53">
        <f>SUM('1. Project budget'!U130,'1. Project budget'!U132,'1. Project budget'!U134,'1. Project budget'!U136,'1. Project budget'!U138,'1. Project budget'!U140)</f>
        <v>7703</v>
      </c>
      <c r="W6" s="53">
        <f>SUM('1. Project budget'!V130,'1. Project budget'!V132,'1. Project budget'!V134,'1. Project budget'!V136,'1. Project budget'!V138,'1. Project budget'!V140)</f>
        <v>783952.09113286028</v>
      </c>
      <c r="X6" s="246">
        <f t="shared" ref="X6:X40" si="0">E6+G6+I6+K6+M6+O6+Q6+S6+U6+W6</f>
        <v>15125027.681014642</v>
      </c>
      <c r="Y6" s="262" t="s">
        <v>186</v>
      </c>
    </row>
    <row r="7" spans="1:25" ht="12.75" thickBot="1">
      <c r="A7" s="52" t="s">
        <v>181</v>
      </c>
      <c r="B7" s="230" t="s">
        <v>180</v>
      </c>
      <c r="C7" s="52">
        <v>8</v>
      </c>
      <c r="D7" s="53">
        <f>SUM('1. Project budget'!C131,'1. Project budget'!C133,'1. Project budget'!C135,'1. Project budget'!C137,'1. Project budget'!C139,'1. Project budget'!C141)</f>
        <v>10478</v>
      </c>
      <c r="E7" s="53">
        <f>SUM('1. Project budget'!D131,'1. Project budget'!D133,'1. Project budget'!D135,'1. Project budget'!D137,'1. Project budget'!D139,'1. Project budget'!D141)</f>
        <v>702026</v>
      </c>
      <c r="F7" s="53">
        <f>SUM('1. Project budget'!E131,'1. Project budget'!E133,'1. Project budget'!E135,'1. Project budget'!E137,'1. Project budget'!E139,'1. Project budget'!E141)</f>
        <v>18485</v>
      </c>
      <c r="G7" s="53">
        <f>SUM('1. Project budget'!F131,'1. Project budget'!F133,'1. Project budget'!F135,'1. Project budget'!F137,'1. Project budget'!F139,'1. Project budget'!F141)</f>
        <v>1275649.8500000001</v>
      </c>
      <c r="H7" s="53">
        <f>SUM('1. Project budget'!G131,'1. Project budget'!G133,'1. Project budget'!G135,'1. Project budget'!G137,'1. Project budget'!G139,'1. Project budget'!G141)</f>
        <v>17994</v>
      </c>
      <c r="I7" s="53">
        <f>SUM('1. Project budget'!H131,'1. Project budget'!H133,'1. Project budget'!H135,'1. Project budget'!H137,'1. Project budget'!H139,'1. Project budget'!H141)</f>
        <v>1279018.9182</v>
      </c>
      <c r="J7" s="53">
        <f>SUM('1. Project budget'!I131,'1. Project budget'!I133,'1. Project budget'!I135,'1. Project budget'!I137,'1. Project budget'!I139,'1. Project budget'!I141)</f>
        <v>16028</v>
      </c>
      <c r="K7" s="53">
        <f>SUM('1. Project budget'!J131,'1. Project budget'!J133,'1. Project budget'!J135,'1. Project budget'!J137,'1. Project budget'!J139,'1. Project budget'!J141)</f>
        <v>1173453.2998519999</v>
      </c>
      <c r="L7" s="53">
        <f>SUM('1. Project budget'!K131,'1. Project budget'!K133,'1. Project budget'!K135,'1. Project budget'!K137,'1. Project budget'!K139,'1. Project budget'!K141)</f>
        <v>15961</v>
      </c>
      <c r="M7" s="53">
        <f>SUM('1. Project budget'!L131,'1. Project budget'!L133,'1. Project budget'!L135,'1. Project budget'!L137,'1. Project budget'!L139,'1. Project budget'!L141)</f>
        <v>1203604.4897994702</v>
      </c>
      <c r="N7" s="53">
        <f>SUM('1. Project budget'!M131,'1. Project budget'!M133,'1. Project budget'!M135,'1. Project budget'!M137,'1. Project budget'!M139,'1. Project budget'!M141)</f>
        <v>17120</v>
      </c>
      <c r="O7" s="53">
        <f>SUM('1. Project budget'!N131,'1. Project budget'!N133,'1. Project budget'!N135,'1. Project budget'!N137,'1. Project budget'!N139,'1. Project budget'!N141)</f>
        <v>1329733.7341850717</v>
      </c>
      <c r="P7" s="53">
        <f>SUM('1. Project budget'!O131,'1. Project budget'!O133,'1. Project budget'!O135,'1. Project budget'!O137,'1. Project budget'!O139,'1. Project budget'!O141)</f>
        <v>18691</v>
      </c>
      <c r="Q7" s="53">
        <f>SUM('1. Project budget'!P131,'1. Project budget'!P133,'1. Project budget'!P135,'1. Project budget'!P137,'1. Project budget'!P139,'1. Project budget'!P141)</f>
        <v>1495308.1087863771</v>
      </c>
      <c r="R7" s="53">
        <f>SUM('1. Project budget'!Q131,'1. Project budget'!Q133,'1. Project budget'!Q135,'1. Project budget'!Q137,'1. Project budget'!Q139,'1. Project budget'!Q141)</f>
        <v>8894</v>
      </c>
      <c r="S7" s="53">
        <f>SUM('1. Project budget'!R131,'1. Project budget'!R133,'1. Project budget'!R135,'1. Project budget'!R137,'1. Project budget'!R139,'1. Project budget'!R141)</f>
        <v>732879.37665894919</v>
      </c>
      <c r="T7" s="53">
        <f>SUM('1. Project budget'!S131,'1. Project budget'!S133,'1. Project budget'!S135,'1. Project budget'!S137,'1. Project budget'!S139,'1. Project budget'!S141)</f>
        <v>7039</v>
      </c>
      <c r="U7" s="53">
        <f>SUM('1. Project budget'!T131,'1. Project budget'!T133,'1. Project budget'!T135,'1. Project budget'!T137,'1. Project budget'!T139,'1. Project budget'!T141)</f>
        <v>597425.23839345761</v>
      </c>
      <c r="V7" s="53">
        <f>SUM('1. Project budget'!U131,'1. Project budget'!U133,'1. Project budget'!U135,'1. Project budget'!U137,'1. Project budget'!U139,'1. Project budget'!U141)</f>
        <v>7039</v>
      </c>
      <c r="W7" s="53">
        <f>SUM('1. Project budget'!V131,'1. Project budget'!V133,'1. Project budget'!V135,'1. Project budget'!V137,'1. Project budget'!V139,'1. Project budget'!V141)</f>
        <v>615347.99554526154</v>
      </c>
      <c r="X7" s="246">
        <f t="shared" si="0"/>
        <v>10404447.011420589</v>
      </c>
      <c r="Y7" s="262" t="s">
        <v>186</v>
      </c>
    </row>
    <row r="8" spans="1:25" hidden="1" outlineLevel="1">
      <c r="A8" s="52" t="s">
        <v>132</v>
      </c>
      <c r="B8" s="230"/>
      <c r="C8" s="52"/>
      <c r="D8" s="53"/>
      <c r="E8" s="180"/>
      <c r="F8" s="54"/>
      <c r="G8" s="180"/>
      <c r="H8" s="53"/>
      <c r="I8" s="180"/>
      <c r="J8" s="53"/>
      <c r="K8" s="180"/>
      <c r="L8" s="53"/>
      <c r="M8" s="180"/>
      <c r="N8" s="53"/>
      <c r="O8" s="180"/>
      <c r="P8" s="54"/>
      <c r="Q8" s="180"/>
      <c r="R8" s="53"/>
      <c r="S8" s="180"/>
      <c r="T8" s="54"/>
      <c r="U8" s="180"/>
      <c r="V8" s="53"/>
      <c r="W8" s="180"/>
      <c r="X8" s="246">
        <f t="shared" ref="X8:X33" si="1">E8+G8+I8+K8+M8+O8+Q8+S8+U8+W8</f>
        <v>0</v>
      </c>
      <c r="Y8" s="262"/>
    </row>
    <row r="9" spans="1:25" hidden="1" outlineLevel="1">
      <c r="A9" s="52" t="s">
        <v>132</v>
      </c>
      <c r="B9" s="230"/>
      <c r="C9" s="52"/>
      <c r="D9" s="53"/>
      <c r="E9" s="180"/>
      <c r="F9" s="54"/>
      <c r="G9" s="180"/>
      <c r="H9" s="53"/>
      <c r="I9" s="180"/>
      <c r="J9" s="53"/>
      <c r="K9" s="180"/>
      <c r="L9" s="53"/>
      <c r="M9" s="180"/>
      <c r="N9" s="53"/>
      <c r="O9" s="180"/>
      <c r="P9" s="54"/>
      <c r="Q9" s="180"/>
      <c r="R9" s="53"/>
      <c r="S9" s="180"/>
      <c r="T9" s="54"/>
      <c r="U9" s="180"/>
      <c r="V9" s="53"/>
      <c r="W9" s="180"/>
      <c r="X9" s="246">
        <f t="shared" si="1"/>
        <v>0</v>
      </c>
      <c r="Y9" s="262"/>
    </row>
    <row r="10" spans="1:25" hidden="1" outlineLevel="1">
      <c r="A10" s="52" t="s">
        <v>132</v>
      </c>
      <c r="B10" s="230"/>
      <c r="C10" s="52"/>
      <c r="D10" s="53"/>
      <c r="E10" s="180"/>
      <c r="F10" s="54"/>
      <c r="G10" s="180"/>
      <c r="H10" s="53"/>
      <c r="I10" s="180"/>
      <c r="J10" s="53"/>
      <c r="K10" s="180"/>
      <c r="L10" s="53"/>
      <c r="M10" s="180"/>
      <c r="N10" s="53"/>
      <c r="O10" s="180"/>
      <c r="P10" s="54"/>
      <c r="Q10" s="180"/>
      <c r="R10" s="53"/>
      <c r="S10" s="180"/>
      <c r="T10" s="54"/>
      <c r="U10" s="180"/>
      <c r="V10" s="53"/>
      <c r="W10" s="180"/>
      <c r="X10" s="246">
        <f t="shared" si="1"/>
        <v>0</v>
      </c>
      <c r="Y10" s="262"/>
    </row>
    <row r="11" spans="1:25" hidden="1" outlineLevel="1">
      <c r="A11" s="52" t="s">
        <v>132</v>
      </c>
      <c r="B11" s="230"/>
      <c r="C11" s="52"/>
      <c r="D11" s="53"/>
      <c r="E11" s="180"/>
      <c r="F11" s="54"/>
      <c r="G11" s="180"/>
      <c r="H11" s="53"/>
      <c r="I11" s="180"/>
      <c r="J11" s="53"/>
      <c r="K11" s="180"/>
      <c r="L11" s="53"/>
      <c r="M11" s="180"/>
      <c r="N11" s="53"/>
      <c r="O11" s="180"/>
      <c r="P11" s="54"/>
      <c r="Q11" s="180"/>
      <c r="R11" s="53"/>
      <c r="S11" s="180"/>
      <c r="T11" s="54"/>
      <c r="U11" s="180"/>
      <c r="V11" s="53"/>
      <c r="W11" s="180"/>
      <c r="X11" s="246">
        <f t="shared" si="1"/>
        <v>0</v>
      </c>
      <c r="Y11" s="262"/>
    </row>
    <row r="12" spans="1:25" hidden="1" outlineLevel="1">
      <c r="A12" s="52" t="s">
        <v>132</v>
      </c>
      <c r="B12" s="230"/>
      <c r="C12" s="52"/>
      <c r="D12" s="53"/>
      <c r="E12" s="180"/>
      <c r="F12" s="54"/>
      <c r="G12" s="180"/>
      <c r="H12" s="53"/>
      <c r="I12" s="180"/>
      <c r="J12" s="53"/>
      <c r="K12" s="180"/>
      <c r="L12" s="53"/>
      <c r="M12" s="180"/>
      <c r="N12" s="53"/>
      <c r="O12" s="180"/>
      <c r="P12" s="54"/>
      <c r="Q12" s="180"/>
      <c r="R12" s="53"/>
      <c r="S12" s="180"/>
      <c r="T12" s="54"/>
      <c r="U12" s="180"/>
      <c r="V12" s="53"/>
      <c r="W12" s="180"/>
      <c r="X12" s="246">
        <f t="shared" si="1"/>
        <v>0</v>
      </c>
      <c r="Y12" s="262"/>
    </row>
    <row r="13" spans="1:25" hidden="1" outlineLevel="1">
      <c r="A13" s="52" t="s">
        <v>132</v>
      </c>
      <c r="B13" s="230"/>
      <c r="C13" s="52"/>
      <c r="D13" s="53"/>
      <c r="E13" s="180"/>
      <c r="F13" s="54"/>
      <c r="G13" s="180"/>
      <c r="H13" s="53"/>
      <c r="I13" s="180"/>
      <c r="J13" s="53"/>
      <c r="K13" s="180"/>
      <c r="L13" s="53"/>
      <c r="M13" s="180"/>
      <c r="N13" s="53"/>
      <c r="O13" s="180"/>
      <c r="P13" s="54"/>
      <c r="Q13" s="180"/>
      <c r="R13" s="53"/>
      <c r="S13" s="180"/>
      <c r="T13" s="54"/>
      <c r="U13" s="180"/>
      <c r="V13" s="53"/>
      <c r="W13" s="180"/>
      <c r="X13" s="246">
        <f t="shared" si="1"/>
        <v>0</v>
      </c>
      <c r="Y13" s="262"/>
    </row>
    <row r="14" spans="1:25" hidden="1" outlineLevel="1">
      <c r="A14" s="52" t="s">
        <v>132</v>
      </c>
      <c r="B14" s="230"/>
      <c r="C14" s="52"/>
      <c r="D14" s="53"/>
      <c r="E14" s="180"/>
      <c r="F14" s="54"/>
      <c r="G14" s="180"/>
      <c r="H14" s="53"/>
      <c r="I14" s="180"/>
      <c r="J14" s="53"/>
      <c r="K14" s="180"/>
      <c r="L14" s="53"/>
      <c r="M14" s="180"/>
      <c r="N14" s="53"/>
      <c r="O14" s="180"/>
      <c r="P14" s="54"/>
      <c r="Q14" s="180"/>
      <c r="R14" s="53"/>
      <c r="S14" s="180"/>
      <c r="T14" s="54"/>
      <c r="U14" s="180"/>
      <c r="V14" s="53"/>
      <c r="W14" s="180"/>
      <c r="X14" s="246">
        <f t="shared" si="1"/>
        <v>0</v>
      </c>
      <c r="Y14" s="262"/>
    </row>
    <row r="15" spans="1:25" hidden="1" outlineLevel="1">
      <c r="A15" s="52" t="s">
        <v>132</v>
      </c>
      <c r="B15" s="230"/>
      <c r="C15" s="52"/>
      <c r="D15" s="53"/>
      <c r="E15" s="180"/>
      <c r="F15" s="54"/>
      <c r="G15" s="180"/>
      <c r="H15" s="53"/>
      <c r="I15" s="180"/>
      <c r="J15" s="53"/>
      <c r="K15" s="180"/>
      <c r="L15" s="53"/>
      <c r="M15" s="180"/>
      <c r="N15" s="53"/>
      <c r="O15" s="180"/>
      <c r="P15" s="54"/>
      <c r="Q15" s="180"/>
      <c r="R15" s="53"/>
      <c r="S15" s="180"/>
      <c r="T15" s="54"/>
      <c r="U15" s="180"/>
      <c r="V15" s="53"/>
      <c r="W15" s="180"/>
      <c r="X15" s="246">
        <f t="shared" si="1"/>
        <v>0</v>
      </c>
      <c r="Y15" s="262"/>
    </row>
    <row r="16" spans="1:25" hidden="1" outlineLevel="1">
      <c r="A16" s="52" t="s">
        <v>132</v>
      </c>
      <c r="B16" s="230"/>
      <c r="C16" s="52"/>
      <c r="D16" s="53"/>
      <c r="E16" s="180"/>
      <c r="F16" s="54"/>
      <c r="G16" s="180"/>
      <c r="H16" s="53"/>
      <c r="I16" s="180"/>
      <c r="J16" s="53"/>
      <c r="K16" s="180"/>
      <c r="L16" s="53"/>
      <c r="M16" s="180"/>
      <c r="N16" s="53"/>
      <c r="O16" s="180"/>
      <c r="P16" s="54"/>
      <c r="Q16" s="180"/>
      <c r="R16" s="53"/>
      <c r="S16" s="180"/>
      <c r="T16" s="54"/>
      <c r="U16" s="180"/>
      <c r="V16" s="53"/>
      <c r="W16" s="180"/>
      <c r="X16" s="246">
        <f t="shared" si="1"/>
        <v>0</v>
      </c>
      <c r="Y16" s="262"/>
    </row>
    <row r="17" spans="1:25" hidden="1" outlineLevel="1">
      <c r="A17" s="52" t="s">
        <v>132</v>
      </c>
      <c r="B17" s="230"/>
      <c r="C17" s="52"/>
      <c r="D17" s="53"/>
      <c r="E17" s="180"/>
      <c r="F17" s="54"/>
      <c r="G17" s="180"/>
      <c r="H17" s="53"/>
      <c r="I17" s="180"/>
      <c r="J17" s="53"/>
      <c r="K17" s="180"/>
      <c r="L17" s="53"/>
      <c r="M17" s="180"/>
      <c r="N17" s="53"/>
      <c r="O17" s="180"/>
      <c r="P17" s="54"/>
      <c r="Q17" s="180"/>
      <c r="R17" s="53"/>
      <c r="S17" s="180"/>
      <c r="T17" s="54"/>
      <c r="U17" s="180"/>
      <c r="V17" s="53"/>
      <c r="W17" s="180"/>
      <c r="X17" s="246">
        <f t="shared" si="1"/>
        <v>0</v>
      </c>
      <c r="Y17" s="262"/>
    </row>
    <row r="18" spans="1:25" hidden="1" outlineLevel="1">
      <c r="A18" s="52" t="s">
        <v>132</v>
      </c>
      <c r="B18" s="230"/>
      <c r="C18" s="52"/>
      <c r="D18" s="53"/>
      <c r="E18" s="180"/>
      <c r="F18" s="54"/>
      <c r="G18" s="180"/>
      <c r="H18" s="53"/>
      <c r="I18" s="180"/>
      <c r="J18" s="53"/>
      <c r="K18" s="180"/>
      <c r="L18" s="53"/>
      <c r="M18" s="180"/>
      <c r="N18" s="53"/>
      <c r="O18" s="180"/>
      <c r="P18" s="54"/>
      <c r="Q18" s="180"/>
      <c r="R18" s="53"/>
      <c r="S18" s="180"/>
      <c r="T18" s="54"/>
      <c r="U18" s="180"/>
      <c r="V18" s="53"/>
      <c r="W18" s="180"/>
      <c r="X18" s="246">
        <f t="shared" si="1"/>
        <v>0</v>
      </c>
      <c r="Y18" s="262"/>
    </row>
    <row r="19" spans="1:25" hidden="1" outlineLevel="1">
      <c r="A19" s="52" t="s">
        <v>132</v>
      </c>
      <c r="B19" s="230"/>
      <c r="C19" s="52"/>
      <c r="D19" s="53"/>
      <c r="E19" s="180"/>
      <c r="F19" s="54"/>
      <c r="G19" s="180"/>
      <c r="H19" s="53"/>
      <c r="I19" s="180"/>
      <c r="J19" s="53"/>
      <c r="K19" s="180"/>
      <c r="L19" s="53"/>
      <c r="M19" s="180"/>
      <c r="N19" s="53"/>
      <c r="O19" s="180"/>
      <c r="P19" s="54"/>
      <c r="Q19" s="180"/>
      <c r="R19" s="53"/>
      <c r="S19" s="180"/>
      <c r="T19" s="54"/>
      <c r="U19" s="180"/>
      <c r="V19" s="53"/>
      <c r="W19" s="180"/>
      <c r="X19" s="246">
        <f t="shared" si="1"/>
        <v>0</v>
      </c>
      <c r="Y19" s="262"/>
    </row>
    <row r="20" spans="1:25" hidden="1" outlineLevel="1">
      <c r="A20" s="52" t="s">
        <v>132</v>
      </c>
      <c r="B20" s="230"/>
      <c r="C20" s="52"/>
      <c r="D20" s="53"/>
      <c r="E20" s="180"/>
      <c r="F20" s="54"/>
      <c r="G20" s="180"/>
      <c r="H20" s="53"/>
      <c r="I20" s="180"/>
      <c r="J20" s="53"/>
      <c r="K20" s="180"/>
      <c r="L20" s="53"/>
      <c r="M20" s="180"/>
      <c r="N20" s="53"/>
      <c r="O20" s="180"/>
      <c r="P20" s="54"/>
      <c r="Q20" s="180"/>
      <c r="R20" s="53"/>
      <c r="S20" s="180"/>
      <c r="T20" s="54"/>
      <c r="U20" s="180"/>
      <c r="V20" s="53"/>
      <c r="W20" s="180"/>
      <c r="X20" s="246">
        <f t="shared" si="1"/>
        <v>0</v>
      </c>
      <c r="Y20" s="262"/>
    </row>
    <row r="21" spans="1:25" hidden="1" outlineLevel="1">
      <c r="A21" s="52" t="s">
        <v>132</v>
      </c>
      <c r="B21" s="230"/>
      <c r="C21" s="52"/>
      <c r="D21" s="53"/>
      <c r="E21" s="180"/>
      <c r="F21" s="54"/>
      <c r="G21" s="180"/>
      <c r="H21" s="53"/>
      <c r="I21" s="180"/>
      <c r="J21" s="53"/>
      <c r="K21" s="180"/>
      <c r="L21" s="53"/>
      <c r="M21" s="180"/>
      <c r="N21" s="53"/>
      <c r="O21" s="180"/>
      <c r="P21" s="54"/>
      <c r="Q21" s="180"/>
      <c r="R21" s="53"/>
      <c r="S21" s="180"/>
      <c r="T21" s="54"/>
      <c r="U21" s="180"/>
      <c r="V21" s="53"/>
      <c r="W21" s="180"/>
      <c r="X21" s="246">
        <f t="shared" si="1"/>
        <v>0</v>
      </c>
      <c r="Y21" s="262"/>
    </row>
    <row r="22" spans="1:25" hidden="1" outlineLevel="1">
      <c r="A22" s="52" t="s">
        <v>132</v>
      </c>
      <c r="B22" s="230"/>
      <c r="C22" s="52"/>
      <c r="D22" s="53"/>
      <c r="E22" s="180"/>
      <c r="F22" s="54"/>
      <c r="G22" s="180"/>
      <c r="H22" s="53"/>
      <c r="I22" s="180"/>
      <c r="J22" s="53"/>
      <c r="K22" s="180"/>
      <c r="L22" s="53"/>
      <c r="M22" s="180"/>
      <c r="N22" s="53"/>
      <c r="O22" s="180"/>
      <c r="P22" s="54"/>
      <c r="Q22" s="180"/>
      <c r="R22" s="53"/>
      <c r="S22" s="180"/>
      <c r="T22" s="54"/>
      <c r="U22" s="180"/>
      <c r="V22" s="53"/>
      <c r="W22" s="180"/>
      <c r="X22" s="246">
        <f t="shared" si="1"/>
        <v>0</v>
      </c>
      <c r="Y22" s="262"/>
    </row>
    <row r="23" spans="1:25" hidden="1" outlineLevel="1">
      <c r="A23" s="52" t="s">
        <v>132</v>
      </c>
      <c r="B23" s="230"/>
      <c r="C23" s="52"/>
      <c r="D23" s="53"/>
      <c r="E23" s="180"/>
      <c r="F23" s="54"/>
      <c r="G23" s="180"/>
      <c r="H23" s="53"/>
      <c r="I23" s="180"/>
      <c r="J23" s="53"/>
      <c r="K23" s="180"/>
      <c r="L23" s="53"/>
      <c r="M23" s="180"/>
      <c r="N23" s="53"/>
      <c r="O23" s="180"/>
      <c r="P23" s="54"/>
      <c r="Q23" s="180"/>
      <c r="R23" s="53"/>
      <c r="S23" s="180"/>
      <c r="T23" s="54"/>
      <c r="U23" s="180"/>
      <c r="V23" s="53"/>
      <c r="W23" s="180"/>
      <c r="X23" s="246">
        <f t="shared" si="1"/>
        <v>0</v>
      </c>
      <c r="Y23" s="262"/>
    </row>
    <row r="24" spans="1:25" hidden="1" outlineLevel="1">
      <c r="A24" s="52" t="s">
        <v>132</v>
      </c>
      <c r="B24" s="230"/>
      <c r="C24" s="52"/>
      <c r="D24" s="53"/>
      <c r="E24" s="180"/>
      <c r="F24" s="54"/>
      <c r="G24" s="180"/>
      <c r="H24" s="53"/>
      <c r="I24" s="180"/>
      <c r="J24" s="53"/>
      <c r="K24" s="180"/>
      <c r="L24" s="53"/>
      <c r="M24" s="180"/>
      <c r="N24" s="53"/>
      <c r="O24" s="180"/>
      <c r="P24" s="54"/>
      <c r="Q24" s="180"/>
      <c r="R24" s="53"/>
      <c r="S24" s="180"/>
      <c r="T24" s="54"/>
      <c r="U24" s="180"/>
      <c r="V24" s="53"/>
      <c r="W24" s="180"/>
      <c r="X24" s="246">
        <f t="shared" si="1"/>
        <v>0</v>
      </c>
      <c r="Y24" s="262"/>
    </row>
    <row r="25" spans="1:25" hidden="1" outlineLevel="1">
      <c r="A25" s="52" t="s">
        <v>132</v>
      </c>
      <c r="B25" s="230"/>
      <c r="C25" s="52"/>
      <c r="D25" s="53"/>
      <c r="E25" s="180"/>
      <c r="F25" s="54"/>
      <c r="G25" s="180"/>
      <c r="H25" s="53"/>
      <c r="I25" s="180"/>
      <c r="J25" s="53"/>
      <c r="K25" s="180"/>
      <c r="L25" s="53"/>
      <c r="M25" s="180"/>
      <c r="N25" s="53"/>
      <c r="O25" s="180"/>
      <c r="P25" s="54"/>
      <c r="Q25" s="180"/>
      <c r="R25" s="53"/>
      <c r="S25" s="180"/>
      <c r="T25" s="54"/>
      <c r="U25" s="180"/>
      <c r="V25" s="53"/>
      <c r="W25" s="180"/>
      <c r="X25" s="246">
        <f t="shared" si="1"/>
        <v>0</v>
      </c>
      <c r="Y25" s="262"/>
    </row>
    <row r="26" spans="1:25" hidden="1" outlineLevel="1">
      <c r="A26" s="52" t="s">
        <v>132</v>
      </c>
      <c r="B26" s="230"/>
      <c r="C26" s="52"/>
      <c r="D26" s="53"/>
      <c r="E26" s="180"/>
      <c r="F26" s="54"/>
      <c r="G26" s="180"/>
      <c r="H26" s="53"/>
      <c r="I26" s="180"/>
      <c r="J26" s="53"/>
      <c r="K26" s="180"/>
      <c r="L26" s="53"/>
      <c r="M26" s="180"/>
      <c r="N26" s="53"/>
      <c r="O26" s="180"/>
      <c r="P26" s="54"/>
      <c r="Q26" s="180"/>
      <c r="R26" s="53"/>
      <c r="S26" s="180"/>
      <c r="T26" s="54"/>
      <c r="U26" s="180"/>
      <c r="V26" s="53"/>
      <c r="W26" s="180"/>
      <c r="X26" s="246">
        <f t="shared" si="1"/>
        <v>0</v>
      </c>
      <c r="Y26" s="262"/>
    </row>
    <row r="27" spans="1:25" hidden="1" outlineLevel="1">
      <c r="A27" s="52" t="s">
        <v>132</v>
      </c>
      <c r="B27" s="230"/>
      <c r="C27" s="52"/>
      <c r="D27" s="53"/>
      <c r="E27" s="180"/>
      <c r="F27" s="54"/>
      <c r="G27" s="180"/>
      <c r="H27" s="53"/>
      <c r="I27" s="180"/>
      <c r="J27" s="53"/>
      <c r="K27" s="180"/>
      <c r="L27" s="53"/>
      <c r="M27" s="180"/>
      <c r="N27" s="53"/>
      <c r="O27" s="180"/>
      <c r="P27" s="54"/>
      <c r="Q27" s="180"/>
      <c r="R27" s="53"/>
      <c r="S27" s="180"/>
      <c r="T27" s="54"/>
      <c r="U27" s="180"/>
      <c r="V27" s="53"/>
      <c r="W27" s="180"/>
      <c r="X27" s="246">
        <f t="shared" si="1"/>
        <v>0</v>
      </c>
      <c r="Y27" s="262"/>
    </row>
    <row r="28" spans="1:25" hidden="1" outlineLevel="1">
      <c r="A28" s="52" t="s">
        <v>132</v>
      </c>
      <c r="B28" s="230"/>
      <c r="C28" s="52"/>
      <c r="D28" s="53"/>
      <c r="E28" s="180"/>
      <c r="F28" s="54"/>
      <c r="G28" s="180"/>
      <c r="H28" s="53"/>
      <c r="I28" s="180"/>
      <c r="J28" s="53"/>
      <c r="K28" s="180"/>
      <c r="L28" s="53"/>
      <c r="M28" s="180"/>
      <c r="N28" s="53"/>
      <c r="O28" s="180"/>
      <c r="P28" s="54"/>
      <c r="Q28" s="180"/>
      <c r="R28" s="53"/>
      <c r="S28" s="180"/>
      <c r="T28" s="54"/>
      <c r="U28" s="180"/>
      <c r="V28" s="53"/>
      <c r="W28" s="180"/>
      <c r="X28" s="246">
        <f t="shared" si="1"/>
        <v>0</v>
      </c>
      <c r="Y28" s="262"/>
    </row>
    <row r="29" spans="1:25" hidden="1" outlineLevel="1">
      <c r="A29" s="52" t="s">
        <v>132</v>
      </c>
      <c r="B29" s="230"/>
      <c r="C29" s="52"/>
      <c r="D29" s="53"/>
      <c r="E29" s="180"/>
      <c r="F29" s="54"/>
      <c r="G29" s="180"/>
      <c r="H29" s="53"/>
      <c r="I29" s="180"/>
      <c r="J29" s="53"/>
      <c r="K29" s="180"/>
      <c r="L29" s="53"/>
      <c r="M29" s="180"/>
      <c r="N29" s="53"/>
      <c r="O29" s="180"/>
      <c r="P29" s="54"/>
      <c r="Q29" s="180"/>
      <c r="R29" s="53"/>
      <c r="S29" s="180"/>
      <c r="T29" s="54"/>
      <c r="U29" s="180"/>
      <c r="V29" s="53"/>
      <c r="W29" s="180"/>
      <c r="X29" s="246">
        <f t="shared" si="1"/>
        <v>0</v>
      </c>
      <c r="Y29" s="262"/>
    </row>
    <row r="30" spans="1:25" hidden="1" outlineLevel="1">
      <c r="A30" s="52" t="s">
        <v>132</v>
      </c>
      <c r="B30" s="230"/>
      <c r="C30" s="52"/>
      <c r="D30" s="53"/>
      <c r="E30" s="180"/>
      <c r="F30" s="54"/>
      <c r="G30" s="180"/>
      <c r="H30" s="53"/>
      <c r="I30" s="180"/>
      <c r="J30" s="53"/>
      <c r="K30" s="180"/>
      <c r="L30" s="53"/>
      <c r="M30" s="180"/>
      <c r="N30" s="53"/>
      <c r="O30" s="180"/>
      <c r="P30" s="54"/>
      <c r="Q30" s="180"/>
      <c r="R30" s="53"/>
      <c r="S30" s="180"/>
      <c r="T30" s="54"/>
      <c r="U30" s="180"/>
      <c r="V30" s="53"/>
      <c r="W30" s="180"/>
      <c r="X30" s="246">
        <f t="shared" si="1"/>
        <v>0</v>
      </c>
      <c r="Y30" s="262"/>
    </row>
    <row r="31" spans="1:25" hidden="1" outlineLevel="1">
      <c r="A31" s="52" t="s">
        <v>132</v>
      </c>
      <c r="B31" s="230"/>
      <c r="C31" s="52"/>
      <c r="D31" s="53"/>
      <c r="E31" s="180"/>
      <c r="F31" s="54"/>
      <c r="G31" s="180"/>
      <c r="H31" s="53"/>
      <c r="I31" s="180"/>
      <c r="J31" s="53"/>
      <c r="K31" s="180"/>
      <c r="L31" s="53"/>
      <c r="M31" s="180"/>
      <c r="N31" s="53"/>
      <c r="O31" s="180"/>
      <c r="P31" s="54"/>
      <c r="Q31" s="180"/>
      <c r="R31" s="53"/>
      <c r="S31" s="180"/>
      <c r="T31" s="54"/>
      <c r="U31" s="180"/>
      <c r="V31" s="53"/>
      <c r="W31" s="180"/>
      <c r="X31" s="246">
        <f t="shared" si="1"/>
        <v>0</v>
      </c>
      <c r="Y31" s="262"/>
    </row>
    <row r="32" spans="1:25" hidden="1" outlineLevel="1">
      <c r="A32" s="52" t="s">
        <v>132</v>
      </c>
      <c r="B32" s="230"/>
      <c r="C32" s="52"/>
      <c r="D32" s="53"/>
      <c r="E32" s="180"/>
      <c r="F32" s="54"/>
      <c r="G32" s="180"/>
      <c r="H32" s="53"/>
      <c r="I32" s="180"/>
      <c r="J32" s="53"/>
      <c r="K32" s="180"/>
      <c r="L32" s="53"/>
      <c r="M32" s="180"/>
      <c r="N32" s="53"/>
      <c r="O32" s="180"/>
      <c r="P32" s="54"/>
      <c r="Q32" s="180"/>
      <c r="R32" s="53"/>
      <c r="S32" s="180"/>
      <c r="T32" s="54"/>
      <c r="U32" s="180"/>
      <c r="V32" s="53"/>
      <c r="W32" s="180"/>
      <c r="X32" s="246">
        <f t="shared" si="1"/>
        <v>0</v>
      </c>
      <c r="Y32" s="262"/>
    </row>
    <row r="33" spans="1:25" ht="12.75" hidden="1" outlineLevel="1" thickBot="1">
      <c r="A33" s="52" t="s">
        <v>132</v>
      </c>
      <c r="B33" s="231"/>
      <c r="C33" s="29"/>
      <c r="D33" s="55"/>
      <c r="E33" s="180"/>
      <c r="F33" s="54"/>
      <c r="G33" s="180"/>
      <c r="H33" s="53"/>
      <c r="I33" s="180"/>
      <c r="J33" s="53"/>
      <c r="K33" s="180"/>
      <c r="L33" s="53"/>
      <c r="M33" s="180"/>
      <c r="N33" s="53"/>
      <c r="O33" s="180"/>
      <c r="P33" s="54"/>
      <c r="Q33" s="180"/>
      <c r="R33" s="53"/>
      <c r="S33" s="180"/>
      <c r="T33" s="54"/>
      <c r="U33" s="180"/>
      <c r="V33" s="53"/>
      <c r="W33" s="180"/>
      <c r="X33" s="246">
        <f t="shared" si="1"/>
        <v>0</v>
      </c>
      <c r="Y33" s="262"/>
    </row>
    <row r="34" spans="1:25" collapsed="1">
      <c r="A34" s="57" t="s">
        <v>29</v>
      </c>
      <c r="B34" s="232"/>
      <c r="C34" s="41"/>
      <c r="D34" s="41"/>
      <c r="E34" s="182" t="s">
        <v>60</v>
      </c>
      <c r="F34" s="154"/>
      <c r="G34" s="182" t="s">
        <v>60</v>
      </c>
      <c r="H34" s="41"/>
      <c r="I34" s="182" t="s">
        <v>60</v>
      </c>
      <c r="J34" s="154"/>
      <c r="K34" s="182" t="s">
        <v>60</v>
      </c>
      <c r="L34" s="41"/>
      <c r="M34" s="182" t="s">
        <v>60</v>
      </c>
      <c r="N34" s="154"/>
      <c r="O34" s="182" t="s">
        <v>60</v>
      </c>
      <c r="P34" s="41"/>
      <c r="Q34" s="182" t="s">
        <v>60</v>
      </c>
      <c r="R34" s="154"/>
      <c r="S34" s="182" t="s">
        <v>60</v>
      </c>
      <c r="T34" s="41"/>
      <c r="U34" s="182" t="s">
        <v>60</v>
      </c>
      <c r="V34" s="154"/>
      <c r="W34" s="181" t="s">
        <v>60</v>
      </c>
      <c r="X34" s="247"/>
      <c r="Y34" s="262"/>
    </row>
    <row r="35" spans="1:25">
      <c r="A35" s="52" t="s">
        <v>183</v>
      </c>
      <c r="B35" s="233"/>
      <c r="C35" s="58"/>
      <c r="D35" s="58"/>
      <c r="E35" s="61">
        <f>SUM('1. Project budget'!D60:D64)</f>
        <v>1412926.6666666667</v>
      </c>
      <c r="F35" s="155"/>
      <c r="G35" s="61">
        <f>SUM('1. Project budget'!F60:F64)</f>
        <v>2825853.3333333335</v>
      </c>
      <c r="H35" s="58"/>
      <c r="I35" s="61">
        <f>SUM('1. Project budget'!H60:H64)</f>
        <v>1521613.3333333335</v>
      </c>
      <c r="J35" s="155"/>
      <c r="K35" s="61">
        <f>SUM('1. Project budget'!J60:J64)</f>
        <v>3695346.666666667</v>
      </c>
      <c r="L35" s="58"/>
      <c r="M35" s="61">
        <f>SUM('1. Project budget'!L60:L64)</f>
        <v>2173733.3333333335</v>
      </c>
      <c r="N35" s="155"/>
      <c r="O35" s="61">
        <f>SUM('1. Project budget'!N60:N64)</f>
        <v>2173733.3333333335</v>
      </c>
      <c r="P35" s="58"/>
      <c r="Q35" s="61">
        <f>SUM('1. Project budget'!P60:P64)</f>
        <v>3477973.333333333</v>
      </c>
      <c r="R35" s="155"/>
      <c r="S35" s="61">
        <f>SUM('1. Project budget'!R60:R64)</f>
        <v>2825853.3333333335</v>
      </c>
      <c r="T35" s="58"/>
      <c r="U35" s="61">
        <f>SUM('1. Project budget'!T60:T64)</f>
        <v>1086866.6666666667</v>
      </c>
      <c r="V35" s="155"/>
      <c r="W35" s="61">
        <f>SUM('1. Project budget'!V60:V64)</f>
        <v>543433.33333333337</v>
      </c>
      <c r="X35" s="248">
        <f t="shared" si="0"/>
        <v>21737333.333333332</v>
      </c>
      <c r="Y35" s="262" t="s">
        <v>187</v>
      </c>
    </row>
    <row r="36" spans="1:25">
      <c r="A36" s="52" t="s">
        <v>184</v>
      </c>
      <c r="B36" s="233"/>
      <c r="C36" s="58"/>
      <c r="D36" s="58"/>
      <c r="E36" s="61">
        <f>'1. Project budget'!D172</f>
        <v>30000</v>
      </c>
      <c r="F36" s="155"/>
      <c r="G36" s="61">
        <f>'1. Project budget'!F172</f>
        <v>36000</v>
      </c>
      <c r="H36" s="58"/>
      <c r="I36" s="61">
        <f>'1. Project budget'!H172</f>
        <v>42000</v>
      </c>
      <c r="J36" s="155"/>
      <c r="K36" s="61">
        <f>'1. Project budget'!J172</f>
        <v>42000</v>
      </c>
      <c r="L36" s="58"/>
      <c r="M36" s="61">
        <f>'1. Project budget'!L172</f>
        <v>42000</v>
      </c>
      <c r="N36" s="155"/>
      <c r="O36" s="61">
        <f>'1. Project budget'!N172</f>
        <v>48000</v>
      </c>
      <c r="P36" s="58"/>
      <c r="Q36" s="61">
        <f>'1. Project budget'!P172</f>
        <v>50000</v>
      </c>
      <c r="R36" s="155"/>
      <c r="S36" s="61">
        <f>'1. Project budget'!R172</f>
        <v>102000</v>
      </c>
      <c r="T36" s="58"/>
      <c r="U36" s="61">
        <f>'1. Project budget'!T172</f>
        <v>90000</v>
      </c>
      <c r="V36" s="155"/>
      <c r="W36" s="61">
        <f>'1. Project budget'!V172</f>
        <v>42000</v>
      </c>
      <c r="X36" s="248">
        <f t="shared" si="0"/>
        <v>524000</v>
      </c>
      <c r="Y36" s="262" t="s">
        <v>186</v>
      </c>
    </row>
    <row r="37" spans="1:25">
      <c r="A37" s="52" t="s">
        <v>185</v>
      </c>
      <c r="B37" s="233"/>
      <c r="C37" s="58"/>
      <c r="D37" s="58"/>
      <c r="E37" s="61">
        <f>+'1. Project budget'!D227+'1. Project budget'!D228</f>
        <v>550000</v>
      </c>
      <c r="F37" s="155"/>
      <c r="G37" s="61">
        <f>+'1. Project budget'!F227+'1. Project budget'!F228</f>
        <v>550000</v>
      </c>
      <c r="H37" s="58"/>
      <c r="I37" s="61">
        <f>+'1. Project budget'!H227+'1. Project budget'!H228</f>
        <v>550000</v>
      </c>
      <c r="J37" s="155"/>
      <c r="K37" s="61">
        <f>+'1. Project budget'!J227+'1. Project budget'!J228</f>
        <v>550000</v>
      </c>
      <c r="L37" s="58"/>
      <c r="M37" s="61">
        <f>+'1. Project budget'!L227+'1. Project budget'!L228</f>
        <v>550000</v>
      </c>
      <c r="N37" s="155"/>
      <c r="O37" s="61">
        <f>+'1. Project budget'!N227+'1. Project budget'!N228</f>
        <v>550000</v>
      </c>
      <c r="P37" s="58"/>
      <c r="Q37" s="61">
        <f>+'1. Project budget'!P227+'1. Project budget'!P228</f>
        <v>550000</v>
      </c>
      <c r="R37" s="155"/>
      <c r="S37" s="61">
        <f>+'1. Project budget'!R227+'1. Project budget'!R228</f>
        <v>550000</v>
      </c>
      <c r="T37" s="58"/>
      <c r="U37" s="61">
        <f>+'1. Project budget'!T227+'1. Project budget'!T228</f>
        <v>550000</v>
      </c>
      <c r="V37" s="155"/>
      <c r="W37" s="61">
        <f>+'1. Project budget'!V227+'1. Project budget'!V228</f>
        <v>550000</v>
      </c>
      <c r="X37" s="248">
        <f t="shared" si="0"/>
        <v>5500000</v>
      </c>
      <c r="Y37" s="262" t="s">
        <v>186</v>
      </c>
    </row>
    <row r="38" spans="1:25">
      <c r="A38" s="276"/>
      <c r="B38" s="277"/>
      <c r="C38" s="58"/>
      <c r="D38" s="58"/>
      <c r="E38" s="278"/>
      <c r="F38" s="155"/>
      <c r="G38" s="279"/>
      <c r="H38" s="58"/>
      <c r="I38" s="278"/>
      <c r="J38" s="155"/>
      <c r="K38" s="279"/>
      <c r="L38" s="58"/>
      <c r="M38" s="278"/>
      <c r="N38" s="155"/>
      <c r="O38" s="279"/>
      <c r="P38" s="58"/>
      <c r="Q38" s="278"/>
      <c r="R38" s="155"/>
      <c r="S38" s="279"/>
      <c r="T38" s="58"/>
      <c r="U38" s="278"/>
      <c r="V38" s="155"/>
      <c r="W38" s="279"/>
      <c r="X38" s="248"/>
      <c r="Y38" s="280"/>
    </row>
    <row r="39" spans="1:25">
      <c r="A39" s="111" t="s">
        <v>189</v>
      </c>
      <c r="B39" s="233"/>
      <c r="C39" s="58"/>
      <c r="D39" s="58"/>
      <c r="E39" s="61">
        <f>(140+270+160)*1000000/10</f>
        <v>57000000</v>
      </c>
      <c r="F39" s="155"/>
      <c r="G39" s="61">
        <f>(140+270+160)*1000000/10</f>
        <v>57000000</v>
      </c>
      <c r="H39" s="58"/>
      <c r="I39" s="61">
        <f>(140+270+160)*1000000/10</f>
        <v>57000000</v>
      </c>
      <c r="J39" s="155"/>
      <c r="K39" s="61">
        <f>(140+270+160)*1000000/10</f>
        <v>57000000</v>
      </c>
      <c r="L39" s="58"/>
      <c r="M39" s="61">
        <f>(140+270+160)*1000000/10</f>
        <v>57000000</v>
      </c>
      <c r="N39" s="155"/>
      <c r="O39" s="61">
        <f>(140+270+160)*1000000/10</f>
        <v>57000000</v>
      </c>
      <c r="P39" s="58"/>
      <c r="Q39" s="61">
        <f>(140+270+160)*1000000/10</f>
        <v>57000000</v>
      </c>
      <c r="R39" s="155"/>
      <c r="S39" s="61">
        <f>(140+270+160)*1000000/10</f>
        <v>57000000</v>
      </c>
      <c r="T39" s="58"/>
      <c r="U39" s="61">
        <f>(140+270+160)*1000000/10</f>
        <v>57000000</v>
      </c>
      <c r="V39" s="155"/>
      <c r="W39" s="61">
        <f>(140+270+160)*1000000/10</f>
        <v>57000000</v>
      </c>
      <c r="X39" s="248">
        <f t="shared" si="0"/>
        <v>570000000</v>
      </c>
      <c r="Y39" s="262" t="s">
        <v>190</v>
      </c>
    </row>
    <row r="40" spans="1:25" ht="12.75" thickBot="1">
      <c r="A40" s="33"/>
      <c r="B40" s="234"/>
      <c r="C40" s="69"/>
      <c r="D40" s="69"/>
      <c r="E40" s="156"/>
      <c r="F40" s="157"/>
      <c r="G40" s="158"/>
      <c r="H40" s="69"/>
      <c r="I40" s="156"/>
      <c r="J40" s="157"/>
      <c r="K40" s="158"/>
      <c r="L40" s="69"/>
      <c r="M40" s="156"/>
      <c r="N40" s="157"/>
      <c r="O40" s="158"/>
      <c r="P40" s="69"/>
      <c r="Q40" s="156"/>
      <c r="R40" s="157"/>
      <c r="S40" s="158"/>
      <c r="T40" s="69"/>
      <c r="U40" s="156"/>
      <c r="V40" s="157"/>
      <c r="W40" s="158"/>
      <c r="X40" s="249">
        <f t="shared" si="0"/>
        <v>0</v>
      </c>
      <c r="Y40" s="262"/>
    </row>
    <row r="41" spans="1:25" ht="12.75" thickBot="1">
      <c r="A41" s="30" t="s">
        <v>20</v>
      </c>
      <c r="B41" s="235"/>
      <c r="C41" s="30"/>
      <c r="D41" s="21"/>
      <c r="E41" s="195">
        <f>SUM(E6:E40)</f>
        <v>61368364.666666664</v>
      </c>
      <c r="F41" s="71"/>
      <c r="G41" s="196">
        <f>SUM(G6:G40)</f>
        <v>63941923.923333332</v>
      </c>
      <c r="H41" s="21"/>
      <c r="I41" s="195">
        <f>SUM(I6:I40)</f>
        <v>62626970.401733331</v>
      </c>
      <c r="J41" s="71"/>
      <c r="K41" s="196">
        <f>SUM(K6:K40)</f>
        <v>64208326.137636669</v>
      </c>
      <c r="L41" s="21"/>
      <c r="M41" s="195">
        <f>SUM(M6:M40)</f>
        <v>62562808.435136981</v>
      </c>
      <c r="N41" s="71"/>
      <c r="O41" s="196">
        <f>SUM(O6:O40)</f>
        <v>62487567.025744095</v>
      </c>
      <c r="P41" s="21"/>
      <c r="Q41" s="195">
        <f>SUM(Q6:Q40)</f>
        <v>63994072.329236604</v>
      </c>
      <c r="R41" s="71"/>
      <c r="S41" s="196">
        <f>SUM(S6:S40)</f>
        <v>62405734.7318369</v>
      </c>
      <c r="T41" s="21"/>
      <c r="U41" s="195">
        <f>SUM(U6:U40)</f>
        <v>60160306.954432532</v>
      </c>
      <c r="V41" s="71"/>
      <c r="W41" s="196">
        <f>SUM(W6:W40)</f>
        <v>59534733.420011453</v>
      </c>
      <c r="X41" s="250">
        <f>SUM(X6:X40)</f>
        <v>623290808.02576852</v>
      </c>
      <c r="Y41" s="262"/>
    </row>
    <row r="42" spans="1:25">
      <c r="A42" s="31"/>
      <c r="B42" s="236"/>
      <c r="C42" s="31"/>
      <c r="D42" s="72"/>
      <c r="E42" s="159"/>
      <c r="F42" s="98"/>
      <c r="G42" s="76"/>
      <c r="H42" s="72"/>
      <c r="I42" s="159"/>
      <c r="J42" s="98"/>
      <c r="K42" s="76"/>
      <c r="L42" s="72"/>
      <c r="M42" s="159"/>
      <c r="N42" s="98"/>
      <c r="O42" s="76"/>
      <c r="P42" s="72"/>
      <c r="Q42" s="159"/>
      <c r="R42" s="98"/>
      <c r="S42" s="76"/>
      <c r="T42" s="72"/>
      <c r="U42" s="159"/>
      <c r="V42" s="98"/>
      <c r="W42" s="76"/>
      <c r="X42" s="251"/>
      <c r="Y42" s="262"/>
    </row>
    <row r="43" spans="1:25" ht="12.75" thickBot="1">
      <c r="A43" s="143" t="s">
        <v>50</v>
      </c>
      <c r="B43" s="237"/>
      <c r="C43" s="143"/>
      <c r="D43" s="144"/>
      <c r="E43" s="149"/>
      <c r="F43" s="178"/>
      <c r="G43" s="148"/>
      <c r="H43" s="144"/>
      <c r="I43" s="149"/>
      <c r="J43" s="178"/>
      <c r="K43" s="148"/>
      <c r="L43" s="144"/>
      <c r="M43" s="149"/>
      <c r="N43" s="178"/>
      <c r="O43" s="148"/>
      <c r="P43" s="144"/>
      <c r="Q43" s="149"/>
      <c r="R43" s="178"/>
      <c r="S43" s="148"/>
      <c r="T43" s="144"/>
      <c r="U43" s="149"/>
      <c r="V43" s="178"/>
      <c r="W43" s="148"/>
      <c r="X43" s="252"/>
      <c r="Y43" s="263"/>
    </row>
    <row r="44" spans="1:25" ht="24">
      <c r="A44" s="173" t="s">
        <v>23</v>
      </c>
      <c r="B44" s="228" t="s">
        <v>133</v>
      </c>
      <c r="C44" s="173" t="s">
        <v>131</v>
      </c>
      <c r="D44" s="174" t="s">
        <v>7</v>
      </c>
      <c r="E44" s="175"/>
      <c r="F44" s="176" t="s">
        <v>8</v>
      </c>
      <c r="G44" s="177"/>
      <c r="H44" s="174" t="s">
        <v>9</v>
      </c>
      <c r="I44" s="175"/>
      <c r="J44" s="176" t="s">
        <v>10</v>
      </c>
      <c r="K44" s="177"/>
      <c r="L44" s="174" t="s">
        <v>11</v>
      </c>
      <c r="M44" s="175"/>
      <c r="N44" s="176" t="s">
        <v>12</v>
      </c>
      <c r="O44" s="177"/>
      <c r="P44" s="174" t="s">
        <v>13</v>
      </c>
      <c r="Q44" s="175"/>
      <c r="R44" s="176" t="s">
        <v>14</v>
      </c>
      <c r="S44" s="177"/>
      <c r="T44" s="174" t="s">
        <v>15</v>
      </c>
      <c r="U44" s="175"/>
      <c r="V44" s="176" t="s">
        <v>16</v>
      </c>
      <c r="W44" s="177"/>
      <c r="X44" s="244" t="s">
        <v>4</v>
      </c>
      <c r="Y44" s="262"/>
    </row>
    <row r="45" spans="1:25" ht="12.75" thickBot="1">
      <c r="A45" s="45"/>
      <c r="B45" s="229"/>
      <c r="C45" s="45"/>
      <c r="D45" s="51" t="s">
        <v>48</v>
      </c>
      <c r="E45" s="46" t="s">
        <v>21</v>
      </c>
      <c r="F45" s="51" t="s">
        <v>48</v>
      </c>
      <c r="G45" s="46" t="s">
        <v>21</v>
      </c>
      <c r="H45" s="51" t="s">
        <v>48</v>
      </c>
      <c r="I45" s="46" t="s">
        <v>21</v>
      </c>
      <c r="J45" s="51" t="s">
        <v>48</v>
      </c>
      <c r="K45" s="46" t="s">
        <v>21</v>
      </c>
      <c r="L45" s="51" t="s">
        <v>48</v>
      </c>
      <c r="M45" s="46" t="s">
        <v>21</v>
      </c>
      <c r="N45" s="51" t="s">
        <v>48</v>
      </c>
      <c r="O45" s="46" t="s">
        <v>21</v>
      </c>
      <c r="P45" s="51" t="s">
        <v>48</v>
      </c>
      <c r="Q45" s="48" t="s">
        <v>21</v>
      </c>
      <c r="R45" s="51" t="s">
        <v>48</v>
      </c>
      <c r="S45" s="46" t="s">
        <v>21</v>
      </c>
      <c r="T45" s="51" t="s">
        <v>48</v>
      </c>
      <c r="U45" s="48" t="s">
        <v>21</v>
      </c>
      <c r="V45" s="51" t="s">
        <v>48</v>
      </c>
      <c r="W45" s="46" t="s">
        <v>21</v>
      </c>
      <c r="X45" s="253" t="s">
        <v>21</v>
      </c>
      <c r="Y45" s="262"/>
    </row>
    <row r="46" spans="1:25" hidden="1">
      <c r="A46" s="52" t="s">
        <v>132</v>
      </c>
      <c r="B46" s="230"/>
      <c r="C46" s="52"/>
      <c r="D46" s="51"/>
      <c r="E46" s="274"/>
      <c r="F46" s="53"/>
      <c r="G46" s="274"/>
      <c r="H46" s="53"/>
      <c r="I46" s="274"/>
      <c r="J46" s="53"/>
      <c r="K46" s="274"/>
      <c r="L46" s="53"/>
      <c r="M46" s="274"/>
      <c r="N46" s="53"/>
      <c r="O46" s="274"/>
      <c r="P46" s="54"/>
      <c r="Q46" s="274"/>
      <c r="R46" s="53"/>
      <c r="S46" s="274"/>
      <c r="T46" s="54"/>
      <c r="U46" s="274"/>
      <c r="V46" s="53"/>
      <c r="W46" s="274"/>
      <c r="X46" s="246">
        <f t="shared" ref="X46:X48" si="2">E46+G46+I46+K46+M46+O46+Q46+S46+U46+W46</f>
        <v>0</v>
      </c>
      <c r="Y46" s="264"/>
    </row>
    <row r="47" spans="1:25" hidden="1">
      <c r="A47" s="52" t="s">
        <v>132</v>
      </c>
      <c r="B47" s="230"/>
      <c r="C47" s="52"/>
      <c r="D47" s="51"/>
      <c r="E47" s="274"/>
      <c r="F47" s="53"/>
      <c r="G47" s="274"/>
      <c r="H47" s="53"/>
      <c r="I47" s="274"/>
      <c r="J47" s="53"/>
      <c r="K47" s="274"/>
      <c r="L47" s="53"/>
      <c r="M47" s="274"/>
      <c r="N47" s="53"/>
      <c r="O47" s="274"/>
      <c r="P47" s="54"/>
      <c r="Q47" s="274"/>
      <c r="R47" s="53"/>
      <c r="S47" s="274"/>
      <c r="T47" s="54"/>
      <c r="U47" s="274"/>
      <c r="V47" s="53"/>
      <c r="W47" s="274"/>
      <c r="X47" s="246">
        <f t="shared" si="2"/>
        <v>0</v>
      </c>
      <c r="Y47" s="264"/>
    </row>
    <row r="48" spans="1:25" hidden="1">
      <c r="A48" s="52" t="s">
        <v>132</v>
      </c>
      <c r="B48" s="230"/>
      <c r="C48" s="52"/>
      <c r="D48" s="51"/>
      <c r="E48" s="274"/>
      <c r="F48" s="53"/>
      <c r="G48" s="274"/>
      <c r="H48" s="53"/>
      <c r="I48" s="274"/>
      <c r="J48" s="53"/>
      <c r="K48" s="274"/>
      <c r="L48" s="53"/>
      <c r="M48" s="274"/>
      <c r="N48" s="53"/>
      <c r="O48" s="274"/>
      <c r="P48" s="54"/>
      <c r="Q48" s="274"/>
      <c r="R48" s="53"/>
      <c r="S48" s="274"/>
      <c r="T48" s="54"/>
      <c r="U48" s="274"/>
      <c r="V48" s="53"/>
      <c r="W48" s="274"/>
      <c r="X48" s="246">
        <f t="shared" si="2"/>
        <v>0</v>
      </c>
      <c r="Y48" s="264"/>
    </row>
    <row r="49" spans="1:25" hidden="1">
      <c r="A49" s="52" t="s">
        <v>132</v>
      </c>
      <c r="B49" s="230"/>
      <c r="C49" s="52"/>
      <c r="D49" s="51"/>
      <c r="E49" s="274"/>
      <c r="F49" s="53"/>
      <c r="G49" s="274"/>
      <c r="H49" s="53"/>
      <c r="I49" s="274"/>
      <c r="J49" s="53"/>
      <c r="K49" s="274"/>
      <c r="L49" s="53"/>
      <c r="M49" s="274"/>
      <c r="N49" s="53"/>
      <c r="O49" s="274"/>
      <c r="P49" s="54"/>
      <c r="Q49" s="274"/>
      <c r="R49" s="53"/>
      <c r="S49" s="274"/>
      <c r="T49" s="54"/>
      <c r="U49" s="274"/>
      <c r="V49" s="53"/>
      <c r="W49" s="274"/>
      <c r="X49" s="246">
        <f t="shared" ref="X49:X86" si="3">E49+G49+I49+K49+M49+O49+Q49+S49+U49+W49</f>
        <v>0</v>
      </c>
      <c r="Y49" s="264"/>
    </row>
    <row r="50" spans="1:25" hidden="1">
      <c r="A50" s="52" t="s">
        <v>132</v>
      </c>
      <c r="B50" s="230"/>
      <c r="C50" s="52"/>
      <c r="D50" s="51"/>
      <c r="E50" s="274"/>
      <c r="F50" s="53"/>
      <c r="G50" s="274"/>
      <c r="H50" s="53"/>
      <c r="I50" s="274"/>
      <c r="J50" s="53"/>
      <c r="K50" s="274"/>
      <c r="L50" s="53"/>
      <c r="M50" s="274"/>
      <c r="N50" s="53"/>
      <c r="O50" s="274"/>
      <c r="P50" s="54"/>
      <c r="Q50" s="274"/>
      <c r="R50" s="53"/>
      <c r="S50" s="274"/>
      <c r="T50" s="54"/>
      <c r="U50" s="274"/>
      <c r="V50" s="53"/>
      <c r="W50" s="274"/>
      <c r="X50" s="246">
        <f t="shared" si="3"/>
        <v>0</v>
      </c>
      <c r="Y50" s="264"/>
    </row>
    <row r="51" spans="1:25" hidden="1">
      <c r="A51" s="52" t="s">
        <v>132</v>
      </c>
      <c r="B51" s="230"/>
      <c r="C51" s="52"/>
      <c r="D51" s="51"/>
      <c r="E51" s="274"/>
      <c r="F51" s="53"/>
      <c r="G51" s="274"/>
      <c r="H51" s="53"/>
      <c r="I51" s="274"/>
      <c r="J51" s="53"/>
      <c r="K51" s="274"/>
      <c r="L51" s="53"/>
      <c r="M51" s="274"/>
      <c r="N51" s="53"/>
      <c r="O51" s="274"/>
      <c r="P51" s="54"/>
      <c r="Q51" s="274"/>
      <c r="R51" s="53"/>
      <c r="S51" s="274"/>
      <c r="T51" s="54"/>
      <c r="U51" s="274"/>
      <c r="V51" s="53"/>
      <c r="W51" s="274"/>
      <c r="X51" s="246">
        <f t="shared" si="3"/>
        <v>0</v>
      </c>
      <c r="Y51" s="264"/>
    </row>
    <row r="52" spans="1:25" hidden="1">
      <c r="A52" s="52" t="s">
        <v>132</v>
      </c>
      <c r="B52" s="230"/>
      <c r="C52" s="52"/>
      <c r="D52" s="51"/>
      <c r="E52" s="274"/>
      <c r="F52" s="53"/>
      <c r="G52" s="274"/>
      <c r="H52" s="53"/>
      <c r="I52" s="274"/>
      <c r="J52" s="53"/>
      <c r="K52" s="274"/>
      <c r="L52" s="53"/>
      <c r="M52" s="274"/>
      <c r="N52" s="53"/>
      <c r="O52" s="274"/>
      <c r="P52" s="54"/>
      <c r="Q52" s="274"/>
      <c r="R52" s="53"/>
      <c r="S52" s="274"/>
      <c r="T52" s="54"/>
      <c r="U52" s="274"/>
      <c r="V52" s="53"/>
      <c r="W52" s="274"/>
      <c r="X52" s="246">
        <f t="shared" si="3"/>
        <v>0</v>
      </c>
      <c r="Y52" s="264"/>
    </row>
    <row r="53" spans="1:25" hidden="1">
      <c r="A53" s="52" t="s">
        <v>132</v>
      </c>
      <c r="B53" s="230"/>
      <c r="C53" s="52"/>
      <c r="D53" s="51"/>
      <c r="E53" s="274"/>
      <c r="F53" s="53"/>
      <c r="G53" s="274"/>
      <c r="H53" s="53"/>
      <c r="I53" s="274"/>
      <c r="J53" s="53"/>
      <c r="K53" s="274"/>
      <c r="L53" s="53"/>
      <c r="M53" s="274"/>
      <c r="N53" s="53"/>
      <c r="O53" s="274"/>
      <c r="P53" s="54"/>
      <c r="Q53" s="274"/>
      <c r="R53" s="53"/>
      <c r="S53" s="274"/>
      <c r="T53" s="54"/>
      <c r="U53" s="274"/>
      <c r="V53" s="53"/>
      <c r="W53" s="274"/>
      <c r="X53" s="246">
        <f t="shared" si="3"/>
        <v>0</v>
      </c>
      <c r="Y53" s="264"/>
    </row>
    <row r="54" spans="1:25" hidden="1">
      <c r="A54" s="52" t="s">
        <v>132</v>
      </c>
      <c r="B54" s="230"/>
      <c r="C54" s="52"/>
      <c r="D54" s="51"/>
      <c r="E54" s="274"/>
      <c r="F54" s="53"/>
      <c r="G54" s="274"/>
      <c r="H54" s="53"/>
      <c r="I54" s="274"/>
      <c r="J54" s="53"/>
      <c r="K54" s="274"/>
      <c r="L54" s="53"/>
      <c r="M54" s="274" t="s">
        <v>188</v>
      </c>
      <c r="N54" s="53"/>
      <c r="O54" s="274"/>
      <c r="P54" s="54"/>
      <c r="Q54" s="274"/>
      <c r="R54" s="53"/>
      <c r="S54" s="274"/>
      <c r="T54" s="54"/>
      <c r="U54" s="274"/>
      <c r="V54" s="53"/>
      <c r="W54" s="274"/>
      <c r="X54" s="246">
        <f>E53+G53+I53+K53+M53+O53+Q53+S53+U53+W53</f>
        <v>0</v>
      </c>
      <c r="Y54" s="264"/>
    </row>
    <row r="55" spans="1:25" hidden="1">
      <c r="A55" s="52" t="s">
        <v>132</v>
      </c>
      <c r="B55" s="230"/>
      <c r="C55" s="52"/>
      <c r="D55" s="51"/>
      <c r="E55" s="274"/>
      <c r="F55" s="53"/>
      <c r="G55" s="274"/>
      <c r="H55" s="53"/>
      <c r="I55" s="274"/>
      <c r="J55" s="53"/>
      <c r="K55" s="274"/>
      <c r="L55" s="53"/>
      <c r="M55" s="274"/>
      <c r="N55" s="53"/>
      <c r="O55" s="274"/>
      <c r="P55" s="54"/>
      <c r="Q55" s="274"/>
      <c r="R55" s="53"/>
      <c r="S55" s="274"/>
      <c r="T55" s="54"/>
      <c r="U55" s="274"/>
      <c r="V55" s="53"/>
      <c r="W55" s="274"/>
      <c r="X55" s="246">
        <f t="shared" si="3"/>
        <v>0</v>
      </c>
      <c r="Y55" s="264"/>
    </row>
    <row r="56" spans="1:25" hidden="1">
      <c r="A56" s="52" t="s">
        <v>132</v>
      </c>
      <c r="B56" s="230"/>
      <c r="C56" s="52"/>
      <c r="D56" s="51"/>
      <c r="E56" s="274"/>
      <c r="F56" s="53"/>
      <c r="G56" s="274"/>
      <c r="H56" s="53"/>
      <c r="I56" s="274"/>
      <c r="J56" s="53"/>
      <c r="K56" s="274"/>
      <c r="L56" s="53"/>
      <c r="M56" s="274"/>
      <c r="N56" s="53"/>
      <c r="O56" s="274"/>
      <c r="P56" s="54"/>
      <c r="Q56" s="274"/>
      <c r="R56" s="53"/>
      <c r="S56" s="274"/>
      <c r="T56" s="54"/>
      <c r="U56" s="274"/>
      <c r="V56" s="53"/>
      <c r="W56" s="274"/>
      <c r="X56" s="246">
        <f t="shared" si="3"/>
        <v>0</v>
      </c>
      <c r="Y56" s="264"/>
    </row>
    <row r="57" spans="1:25" hidden="1">
      <c r="A57" s="52" t="s">
        <v>132</v>
      </c>
      <c r="B57" s="230"/>
      <c r="C57" s="52"/>
      <c r="D57" s="51"/>
      <c r="E57" s="274"/>
      <c r="F57" s="53"/>
      <c r="G57" s="274"/>
      <c r="H57" s="53"/>
      <c r="I57" s="274"/>
      <c r="J57" s="53"/>
      <c r="K57" s="274"/>
      <c r="L57" s="53"/>
      <c r="M57" s="274"/>
      <c r="N57" s="53"/>
      <c r="O57" s="274"/>
      <c r="P57" s="54"/>
      <c r="Q57" s="274"/>
      <c r="R57" s="53"/>
      <c r="S57" s="274"/>
      <c r="T57" s="54"/>
      <c r="U57" s="274"/>
      <c r="V57" s="53"/>
      <c r="W57" s="274"/>
      <c r="X57" s="246">
        <f t="shared" si="3"/>
        <v>0</v>
      </c>
      <c r="Y57" s="264"/>
    </row>
    <row r="58" spans="1:25" hidden="1">
      <c r="A58" s="52" t="s">
        <v>132</v>
      </c>
      <c r="B58" s="230"/>
      <c r="C58" s="52"/>
      <c r="D58" s="51"/>
      <c r="E58" s="274"/>
      <c r="F58" s="53"/>
      <c r="G58" s="274"/>
      <c r="H58" s="53"/>
      <c r="I58" s="274"/>
      <c r="J58" s="53"/>
      <c r="K58" s="274"/>
      <c r="L58" s="53"/>
      <c r="M58" s="274"/>
      <c r="N58" s="53"/>
      <c r="O58" s="274"/>
      <c r="P58" s="54"/>
      <c r="Q58" s="274"/>
      <c r="R58" s="53"/>
      <c r="S58" s="274"/>
      <c r="T58" s="54"/>
      <c r="U58" s="274"/>
      <c r="V58" s="53"/>
      <c r="W58" s="274"/>
      <c r="X58" s="246">
        <f t="shared" si="3"/>
        <v>0</v>
      </c>
      <c r="Y58" s="264"/>
    </row>
    <row r="59" spans="1:25" hidden="1">
      <c r="A59" s="52" t="s">
        <v>132</v>
      </c>
      <c r="B59" s="230"/>
      <c r="C59" s="52"/>
      <c r="D59" s="51"/>
      <c r="E59" s="274"/>
      <c r="F59" s="53"/>
      <c r="G59" s="274"/>
      <c r="H59" s="53"/>
      <c r="I59" s="274"/>
      <c r="J59" s="53"/>
      <c r="K59" s="274"/>
      <c r="L59" s="53"/>
      <c r="M59" s="274"/>
      <c r="N59" s="53"/>
      <c r="O59" s="274"/>
      <c r="P59" s="54"/>
      <c r="Q59" s="274"/>
      <c r="R59" s="53"/>
      <c r="S59" s="274"/>
      <c r="T59" s="54"/>
      <c r="U59" s="274"/>
      <c r="V59" s="53"/>
      <c r="W59" s="274"/>
      <c r="X59" s="246">
        <f t="shared" si="3"/>
        <v>0</v>
      </c>
      <c r="Y59" s="264"/>
    </row>
    <row r="60" spans="1:25" hidden="1">
      <c r="A60" s="52" t="s">
        <v>132</v>
      </c>
      <c r="B60" s="230"/>
      <c r="C60" s="52"/>
      <c r="D60" s="51"/>
      <c r="E60" s="274"/>
      <c r="F60" s="53"/>
      <c r="G60" s="274"/>
      <c r="H60" s="53"/>
      <c r="I60" s="274"/>
      <c r="J60" s="53"/>
      <c r="K60" s="274"/>
      <c r="L60" s="53"/>
      <c r="M60" s="274"/>
      <c r="N60" s="53"/>
      <c r="O60" s="274"/>
      <c r="P60" s="54"/>
      <c r="Q60" s="274"/>
      <c r="R60" s="53"/>
      <c r="S60" s="274"/>
      <c r="T60" s="54"/>
      <c r="U60" s="274"/>
      <c r="V60" s="53"/>
      <c r="W60" s="274"/>
      <c r="X60" s="246">
        <f t="shared" si="3"/>
        <v>0</v>
      </c>
      <c r="Y60" s="264"/>
    </row>
    <row r="61" spans="1:25" hidden="1">
      <c r="A61" s="52" t="s">
        <v>132</v>
      </c>
      <c r="B61" s="230"/>
      <c r="C61" s="52"/>
      <c r="D61" s="51"/>
      <c r="E61" s="274"/>
      <c r="F61" s="53"/>
      <c r="G61" s="274"/>
      <c r="H61" s="53"/>
      <c r="I61" s="274"/>
      <c r="J61" s="53"/>
      <c r="K61" s="274"/>
      <c r="L61" s="53"/>
      <c r="M61" s="274"/>
      <c r="N61" s="53"/>
      <c r="O61" s="274"/>
      <c r="P61" s="54"/>
      <c r="Q61" s="274"/>
      <c r="R61" s="53"/>
      <c r="S61" s="274"/>
      <c r="T61" s="54"/>
      <c r="U61" s="274"/>
      <c r="V61" s="53"/>
      <c r="W61" s="274"/>
      <c r="X61" s="246">
        <f t="shared" si="3"/>
        <v>0</v>
      </c>
      <c r="Y61" s="264"/>
    </row>
    <row r="62" spans="1:25" ht="12.75" hidden="1" thickBot="1">
      <c r="A62" s="52" t="s">
        <v>132</v>
      </c>
      <c r="B62" s="230"/>
      <c r="C62" s="52"/>
      <c r="D62" s="51"/>
      <c r="E62" s="274"/>
      <c r="F62" s="53"/>
      <c r="G62" s="274"/>
      <c r="H62" s="53"/>
      <c r="I62" s="274"/>
      <c r="J62" s="53"/>
      <c r="K62" s="274"/>
      <c r="L62" s="53"/>
      <c r="M62" s="274"/>
      <c r="N62" s="53"/>
      <c r="O62" s="274"/>
      <c r="P62" s="54"/>
      <c r="Q62" s="274"/>
      <c r="R62" s="53"/>
      <c r="S62" s="274"/>
      <c r="T62" s="54"/>
      <c r="U62" s="274"/>
      <c r="V62" s="53"/>
      <c r="W62" s="274"/>
      <c r="X62" s="246">
        <f t="shared" si="3"/>
        <v>0</v>
      </c>
      <c r="Y62" s="264"/>
    </row>
    <row r="63" spans="1:25" hidden="1" outlineLevel="1">
      <c r="A63" s="52" t="s">
        <v>132</v>
      </c>
      <c r="B63" s="230"/>
      <c r="C63" s="52"/>
      <c r="D63" s="51"/>
      <c r="E63" s="180"/>
      <c r="F63" s="53"/>
      <c r="G63" s="180"/>
      <c r="H63" s="53"/>
      <c r="I63" s="180"/>
      <c r="J63" s="53"/>
      <c r="K63" s="180"/>
      <c r="L63" s="53"/>
      <c r="M63" s="180"/>
      <c r="N63" s="53"/>
      <c r="O63" s="180"/>
      <c r="P63" s="54"/>
      <c r="Q63" s="180"/>
      <c r="R63" s="53"/>
      <c r="S63" s="180"/>
      <c r="T63" s="54"/>
      <c r="U63" s="180"/>
      <c r="V63" s="53"/>
      <c r="W63" s="180"/>
      <c r="X63" s="246">
        <f t="shared" si="3"/>
        <v>0</v>
      </c>
      <c r="Y63" s="264"/>
    </row>
    <row r="64" spans="1:25" hidden="1" outlineLevel="1">
      <c r="A64" s="52" t="s">
        <v>132</v>
      </c>
      <c r="B64" s="230"/>
      <c r="C64" s="52"/>
      <c r="D64" s="51"/>
      <c r="E64" s="180"/>
      <c r="F64" s="53"/>
      <c r="G64" s="180"/>
      <c r="H64" s="53"/>
      <c r="I64" s="180"/>
      <c r="J64" s="53"/>
      <c r="K64" s="180"/>
      <c r="L64" s="53"/>
      <c r="M64" s="180"/>
      <c r="N64" s="53"/>
      <c r="O64" s="180"/>
      <c r="P64" s="54"/>
      <c r="Q64" s="180"/>
      <c r="R64" s="53"/>
      <c r="S64" s="180"/>
      <c r="T64" s="54"/>
      <c r="U64" s="180"/>
      <c r="V64" s="53"/>
      <c r="W64" s="180"/>
      <c r="X64" s="246">
        <f t="shared" si="3"/>
        <v>0</v>
      </c>
      <c r="Y64" s="264"/>
    </row>
    <row r="65" spans="1:25" hidden="1" outlineLevel="1">
      <c r="A65" s="52" t="s">
        <v>132</v>
      </c>
      <c r="B65" s="230"/>
      <c r="C65" s="52"/>
      <c r="D65" s="51"/>
      <c r="E65" s="180"/>
      <c r="F65" s="53"/>
      <c r="G65" s="180"/>
      <c r="H65" s="53"/>
      <c r="I65" s="180"/>
      <c r="J65" s="53"/>
      <c r="K65" s="180"/>
      <c r="L65" s="53"/>
      <c r="M65" s="180"/>
      <c r="N65" s="53"/>
      <c r="O65" s="180"/>
      <c r="P65" s="54"/>
      <c r="Q65" s="180"/>
      <c r="R65" s="53"/>
      <c r="S65" s="180"/>
      <c r="T65" s="54"/>
      <c r="U65" s="180"/>
      <c r="V65" s="53"/>
      <c r="W65" s="180"/>
      <c r="X65" s="246">
        <f t="shared" si="3"/>
        <v>0</v>
      </c>
      <c r="Y65" s="264"/>
    </row>
    <row r="66" spans="1:25" hidden="1" outlineLevel="1">
      <c r="A66" s="52" t="s">
        <v>132</v>
      </c>
      <c r="B66" s="230"/>
      <c r="C66" s="52"/>
      <c r="D66" s="51"/>
      <c r="E66" s="180"/>
      <c r="F66" s="53"/>
      <c r="G66" s="180"/>
      <c r="H66" s="53"/>
      <c r="I66" s="180"/>
      <c r="J66" s="53"/>
      <c r="K66" s="180"/>
      <c r="L66" s="53"/>
      <c r="M66" s="180"/>
      <c r="N66" s="53"/>
      <c r="O66" s="180"/>
      <c r="P66" s="54"/>
      <c r="Q66" s="180"/>
      <c r="R66" s="53"/>
      <c r="S66" s="180"/>
      <c r="T66" s="54"/>
      <c r="U66" s="180"/>
      <c r="V66" s="53"/>
      <c r="W66" s="180"/>
      <c r="X66" s="246">
        <f t="shared" si="3"/>
        <v>0</v>
      </c>
      <c r="Y66" s="264"/>
    </row>
    <row r="67" spans="1:25" hidden="1" outlineLevel="1">
      <c r="A67" s="52" t="s">
        <v>132</v>
      </c>
      <c r="B67" s="230"/>
      <c r="C67" s="52"/>
      <c r="D67" s="51"/>
      <c r="E67" s="180"/>
      <c r="F67" s="53"/>
      <c r="G67" s="180"/>
      <c r="H67" s="53"/>
      <c r="I67" s="180"/>
      <c r="J67" s="53"/>
      <c r="K67" s="180"/>
      <c r="L67" s="53"/>
      <c r="M67" s="180"/>
      <c r="N67" s="53"/>
      <c r="O67" s="180"/>
      <c r="P67" s="54"/>
      <c r="Q67" s="180"/>
      <c r="R67" s="53"/>
      <c r="S67" s="180"/>
      <c r="T67" s="54"/>
      <c r="U67" s="180"/>
      <c r="V67" s="53"/>
      <c r="W67" s="180"/>
      <c r="X67" s="246">
        <f t="shared" si="3"/>
        <v>0</v>
      </c>
      <c r="Y67" s="264"/>
    </row>
    <row r="68" spans="1:25" hidden="1" outlineLevel="1">
      <c r="A68" s="52" t="s">
        <v>132</v>
      </c>
      <c r="B68" s="230"/>
      <c r="C68" s="52"/>
      <c r="D68" s="51"/>
      <c r="E68" s="180"/>
      <c r="F68" s="53"/>
      <c r="G68" s="180"/>
      <c r="H68" s="53"/>
      <c r="I68" s="180"/>
      <c r="J68" s="53"/>
      <c r="K68" s="180"/>
      <c r="L68" s="53"/>
      <c r="M68" s="180"/>
      <c r="N68" s="53"/>
      <c r="O68" s="180"/>
      <c r="P68" s="54"/>
      <c r="Q68" s="180"/>
      <c r="R68" s="53"/>
      <c r="S68" s="180"/>
      <c r="T68" s="54"/>
      <c r="U68" s="180"/>
      <c r="V68" s="53"/>
      <c r="W68" s="180"/>
      <c r="X68" s="246">
        <f t="shared" si="3"/>
        <v>0</v>
      </c>
      <c r="Y68" s="264"/>
    </row>
    <row r="69" spans="1:25" hidden="1" outlineLevel="1">
      <c r="A69" s="52" t="s">
        <v>132</v>
      </c>
      <c r="B69" s="230"/>
      <c r="C69" s="52"/>
      <c r="D69" s="51"/>
      <c r="E69" s="180"/>
      <c r="F69" s="53"/>
      <c r="G69" s="180"/>
      <c r="H69" s="53"/>
      <c r="I69" s="180"/>
      <c r="J69" s="53"/>
      <c r="K69" s="180"/>
      <c r="L69" s="53"/>
      <c r="M69" s="180"/>
      <c r="N69" s="53"/>
      <c r="O69" s="180"/>
      <c r="P69" s="54"/>
      <c r="Q69" s="180"/>
      <c r="R69" s="53"/>
      <c r="S69" s="180"/>
      <c r="T69" s="54"/>
      <c r="U69" s="180"/>
      <c r="V69" s="53"/>
      <c r="W69" s="180"/>
      <c r="X69" s="246">
        <f t="shared" si="3"/>
        <v>0</v>
      </c>
      <c r="Y69" s="264"/>
    </row>
    <row r="70" spans="1:25" hidden="1" outlineLevel="1">
      <c r="A70" s="52" t="s">
        <v>132</v>
      </c>
      <c r="B70" s="230"/>
      <c r="C70" s="52"/>
      <c r="D70" s="51"/>
      <c r="E70" s="180"/>
      <c r="F70" s="53"/>
      <c r="G70" s="180"/>
      <c r="H70" s="53"/>
      <c r="I70" s="180"/>
      <c r="J70" s="53"/>
      <c r="K70" s="180"/>
      <c r="L70" s="53"/>
      <c r="M70" s="180"/>
      <c r="N70" s="53"/>
      <c r="O70" s="180"/>
      <c r="P70" s="54"/>
      <c r="Q70" s="180"/>
      <c r="R70" s="53"/>
      <c r="S70" s="180"/>
      <c r="T70" s="54"/>
      <c r="U70" s="180"/>
      <c r="V70" s="53"/>
      <c r="W70" s="180"/>
      <c r="X70" s="246">
        <f t="shared" si="3"/>
        <v>0</v>
      </c>
      <c r="Y70" s="264"/>
    </row>
    <row r="71" spans="1:25" hidden="1" outlineLevel="1">
      <c r="A71" s="52" t="s">
        <v>132</v>
      </c>
      <c r="B71" s="230"/>
      <c r="C71" s="52"/>
      <c r="D71" s="51"/>
      <c r="E71" s="180"/>
      <c r="F71" s="53"/>
      <c r="G71" s="180"/>
      <c r="H71" s="53"/>
      <c r="I71" s="180"/>
      <c r="J71" s="53"/>
      <c r="K71" s="180"/>
      <c r="L71" s="53"/>
      <c r="M71" s="180"/>
      <c r="N71" s="53"/>
      <c r="O71" s="180"/>
      <c r="P71" s="54"/>
      <c r="Q71" s="180"/>
      <c r="R71" s="53"/>
      <c r="S71" s="180"/>
      <c r="T71" s="54"/>
      <c r="U71" s="180"/>
      <c r="V71" s="53"/>
      <c r="W71" s="180"/>
      <c r="X71" s="246">
        <f t="shared" si="3"/>
        <v>0</v>
      </c>
      <c r="Y71" s="264"/>
    </row>
    <row r="72" spans="1:25" hidden="1" outlineLevel="1">
      <c r="A72" s="52" t="s">
        <v>132</v>
      </c>
      <c r="B72" s="230"/>
      <c r="C72" s="52"/>
      <c r="D72" s="51"/>
      <c r="E72" s="180"/>
      <c r="F72" s="53"/>
      <c r="G72" s="180"/>
      <c r="H72" s="53"/>
      <c r="I72" s="180"/>
      <c r="J72" s="53"/>
      <c r="K72" s="180"/>
      <c r="L72" s="53"/>
      <c r="M72" s="180"/>
      <c r="N72" s="53"/>
      <c r="O72" s="180"/>
      <c r="P72" s="54"/>
      <c r="Q72" s="180"/>
      <c r="R72" s="53"/>
      <c r="S72" s="180"/>
      <c r="T72" s="54"/>
      <c r="U72" s="180"/>
      <c r="V72" s="53"/>
      <c r="W72" s="180"/>
      <c r="X72" s="246">
        <f t="shared" si="3"/>
        <v>0</v>
      </c>
      <c r="Y72" s="264"/>
    </row>
    <row r="73" spans="1:25" hidden="1" outlineLevel="1">
      <c r="A73" s="52" t="s">
        <v>132</v>
      </c>
      <c r="B73" s="230"/>
      <c r="C73" s="52"/>
      <c r="D73" s="51"/>
      <c r="E73" s="180"/>
      <c r="F73" s="53"/>
      <c r="G73" s="180"/>
      <c r="H73" s="53"/>
      <c r="I73" s="180"/>
      <c r="J73" s="53"/>
      <c r="K73" s="180"/>
      <c r="L73" s="53"/>
      <c r="M73" s="180"/>
      <c r="N73" s="53"/>
      <c r="O73" s="180"/>
      <c r="P73" s="54"/>
      <c r="Q73" s="180"/>
      <c r="R73" s="53"/>
      <c r="S73" s="180"/>
      <c r="T73" s="54"/>
      <c r="U73" s="180"/>
      <c r="V73" s="53"/>
      <c r="W73" s="180"/>
      <c r="X73" s="246">
        <f t="shared" si="3"/>
        <v>0</v>
      </c>
      <c r="Y73" s="264"/>
    </row>
    <row r="74" spans="1:25" hidden="1" outlineLevel="1">
      <c r="A74" s="52" t="s">
        <v>132</v>
      </c>
      <c r="B74" s="230"/>
      <c r="C74" s="52"/>
      <c r="D74" s="51"/>
      <c r="E74" s="180"/>
      <c r="F74" s="53"/>
      <c r="G74" s="180"/>
      <c r="H74" s="53"/>
      <c r="I74" s="180"/>
      <c r="J74" s="53"/>
      <c r="K74" s="180"/>
      <c r="L74" s="53"/>
      <c r="M74" s="180"/>
      <c r="N74" s="53"/>
      <c r="O74" s="180"/>
      <c r="P74" s="54"/>
      <c r="Q74" s="180"/>
      <c r="R74" s="53"/>
      <c r="S74" s="180"/>
      <c r="T74" s="54"/>
      <c r="U74" s="180"/>
      <c r="V74" s="53"/>
      <c r="W74" s="180"/>
      <c r="X74" s="246">
        <f t="shared" si="3"/>
        <v>0</v>
      </c>
      <c r="Y74" s="264"/>
    </row>
    <row r="75" spans="1:25" hidden="1" outlineLevel="1">
      <c r="A75" s="52" t="s">
        <v>132</v>
      </c>
      <c r="B75" s="230"/>
      <c r="C75" s="52"/>
      <c r="D75" s="51"/>
      <c r="E75" s="180"/>
      <c r="F75" s="53"/>
      <c r="G75" s="180"/>
      <c r="H75" s="53"/>
      <c r="I75" s="180"/>
      <c r="J75" s="53"/>
      <c r="K75" s="180"/>
      <c r="L75" s="53"/>
      <c r="M75" s="180"/>
      <c r="N75" s="53"/>
      <c r="O75" s="180"/>
      <c r="P75" s="54"/>
      <c r="Q75" s="180"/>
      <c r="R75" s="53"/>
      <c r="S75" s="180"/>
      <c r="T75" s="54"/>
      <c r="U75" s="180"/>
      <c r="V75" s="53"/>
      <c r="W75" s="180"/>
      <c r="X75" s="246">
        <f t="shared" si="3"/>
        <v>0</v>
      </c>
      <c r="Y75" s="264"/>
    </row>
    <row r="76" spans="1:25" hidden="1" outlineLevel="1">
      <c r="A76" s="52" t="s">
        <v>132</v>
      </c>
      <c r="B76" s="230"/>
      <c r="C76" s="52"/>
      <c r="D76" s="51"/>
      <c r="E76" s="180"/>
      <c r="F76" s="53"/>
      <c r="G76" s="180"/>
      <c r="H76" s="53"/>
      <c r="I76" s="180"/>
      <c r="J76" s="53"/>
      <c r="K76" s="180"/>
      <c r="L76" s="53"/>
      <c r="M76" s="180"/>
      <c r="N76" s="53"/>
      <c r="O76" s="180"/>
      <c r="P76" s="54"/>
      <c r="Q76" s="180"/>
      <c r="R76" s="53"/>
      <c r="S76" s="180"/>
      <c r="T76" s="54"/>
      <c r="U76" s="180"/>
      <c r="V76" s="53"/>
      <c r="W76" s="180"/>
      <c r="X76" s="246">
        <f t="shared" si="3"/>
        <v>0</v>
      </c>
      <c r="Y76" s="264"/>
    </row>
    <row r="77" spans="1:25" hidden="1" outlineLevel="1">
      <c r="A77" s="52" t="s">
        <v>132</v>
      </c>
      <c r="B77" s="230"/>
      <c r="C77" s="52"/>
      <c r="D77" s="51"/>
      <c r="E77" s="180"/>
      <c r="F77" s="53"/>
      <c r="G77" s="180"/>
      <c r="H77" s="53"/>
      <c r="I77" s="180"/>
      <c r="J77" s="53"/>
      <c r="K77" s="180"/>
      <c r="L77" s="53"/>
      <c r="M77" s="180"/>
      <c r="N77" s="53"/>
      <c r="O77" s="180"/>
      <c r="P77" s="54"/>
      <c r="Q77" s="180"/>
      <c r="R77" s="53"/>
      <c r="S77" s="180"/>
      <c r="T77" s="54"/>
      <c r="U77" s="180"/>
      <c r="V77" s="53"/>
      <c r="W77" s="180"/>
      <c r="X77" s="246">
        <f t="shared" si="3"/>
        <v>0</v>
      </c>
      <c r="Y77" s="264"/>
    </row>
    <row r="78" spans="1:25" hidden="1" outlineLevel="1">
      <c r="A78" s="52" t="s">
        <v>132</v>
      </c>
      <c r="B78" s="230"/>
      <c r="C78" s="52"/>
      <c r="D78" s="51"/>
      <c r="E78" s="180"/>
      <c r="F78" s="53"/>
      <c r="G78" s="180"/>
      <c r="H78" s="53"/>
      <c r="I78" s="180"/>
      <c r="J78" s="53"/>
      <c r="K78" s="180"/>
      <c r="L78" s="53"/>
      <c r="M78" s="180"/>
      <c r="N78" s="53"/>
      <c r="O78" s="180"/>
      <c r="P78" s="54"/>
      <c r="Q78" s="180"/>
      <c r="R78" s="53"/>
      <c r="S78" s="180"/>
      <c r="T78" s="54"/>
      <c r="U78" s="180"/>
      <c r="V78" s="53"/>
      <c r="W78" s="180"/>
      <c r="X78" s="246">
        <f t="shared" si="3"/>
        <v>0</v>
      </c>
      <c r="Y78" s="264"/>
    </row>
    <row r="79" spans="1:25" hidden="1" outlineLevel="1">
      <c r="A79" s="52" t="s">
        <v>132</v>
      </c>
      <c r="B79" s="230"/>
      <c r="C79" s="52"/>
      <c r="D79" s="51"/>
      <c r="E79" s="180"/>
      <c r="F79" s="53"/>
      <c r="G79" s="180"/>
      <c r="H79" s="53"/>
      <c r="I79" s="180"/>
      <c r="J79" s="53"/>
      <c r="K79" s="180"/>
      <c r="L79" s="53"/>
      <c r="M79" s="180"/>
      <c r="N79" s="53"/>
      <c r="O79" s="180"/>
      <c r="P79" s="54"/>
      <c r="Q79" s="180"/>
      <c r="R79" s="53"/>
      <c r="S79" s="180"/>
      <c r="T79" s="54"/>
      <c r="U79" s="180"/>
      <c r="V79" s="53"/>
      <c r="W79" s="180"/>
      <c r="X79" s="246">
        <f t="shared" si="3"/>
        <v>0</v>
      </c>
      <c r="Y79" s="264"/>
    </row>
    <row r="80" spans="1:25" hidden="1" outlineLevel="1">
      <c r="A80" s="52" t="s">
        <v>132</v>
      </c>
      <c r="B80" s="230"/>
      <c r="C80" s="52"/>
      <c r="D80" s="51"/>
      <c r="E80" s="180"/>
      <c r="F80" s="53"/>
      <c r="G80" s="180"/>
      <c r="H80" s="53"/>
      <c r="I80" s="180"/>
      <c r="J80" s="53"/>
      <c r="K80" s="180"/>
      <c r="L80" s="53"/>
      <c r="M80" s="180"/>
      <c r="N80" s="53"/>
      <c r="O80" s="180"/>
      <c r="P80" s="54"/>
      <c r="Q80" s="180"/>
      <c r="R80" s="53"/>
      <c r="S80" s="180"/>
      <c r="T80" s="54"/>
      <c r="U80" s="180"/>
      <c r="V80" s="53"/>
      <c r="W80" s="180"/>
      <c r="X80" s="246">
        <f t="shared" si="3"/>
        <v>0</v>
      </c>
      <c r="Y80" s="264"/>
    </row>
    <row r="81" spans="1:25" hidden="1" outlineLevel="1">
      <c r="A81" s="52" t="s">
        <v>132</v>
      </c>
      <c r="B81" s="230"/>
      <c r="C81" s="52"/>
      <c r="D81" s="51"/>
      <c r="E81" s="180"/>
      <c r="F81" s="53"/>
      <c r="G81" s="180"/>
      <c r="H81" s="53"/>
      <c r="I81" s="180"/>
      <c r="J81" s="53"/>
      <c r="K81" s="180"/>
      <c r="L81" s="53"/>
      <c r="M81" s="180"/>
      <c r="N81" s="53"/>
      <c r="O81" s="180"/>
      <c r="P81" s="54"/>
      <c r="Q81" s="180"/>
      <c r="R81" s="53"/>
      <c r="S81" s="180"/>
      <c r="T81" s="54"/>
      <c r="U81" s="180"/>
      <c r="V81" s="53"/>
      <c r="W81" s="180"/>
      <c r="X81" s="246">
        <f t="shared" si="3"/>
        <v>0</v>
      </c>
      <c r="Y81" s="264"/>
    </row>
    <row r="82" spans="1:25" hidden="1" outlineLevel="1">
      <c r="A82" s="52" t="s">
        <v>132</v>
      </c>
      <c r="B82" s="230"/>
      <c r="C82" s="52"/>
      <c r="D82" s="51"/>
      <c r="E82" s="180"/>
      <c r="F82" s="53"/>
      <c r="G82" s="180"/>
      <c r="H82" s="53"/>
      <c r="I82" s="180"/>
      <c r="J82" s="53"/>
      <c r="K82" s="180"/>
      <c r="L82" s="53"/>
      <c r="M82" s="180"/>
      <c r="N82" s="53"/>
      <c r="O82" s="180"/>
      <c r="P82" s="54"/>
      <c r="Q82" s="180"/>
      <c r="R82" s="53"/>
      <c r="S82" s="180"/>
      <c r="T82" s="54"/>
      <c r="U82" s="180"/>
      <c r="V82" s="53"/>
      <c r="W82" s="180"/>
      <c r="X82" s="246">
        <f t="shared" si="3"/>
        <v>0</v>
      </c>
      <c r="Y82" s="264"/>
    </row>
    <row r="83" spans="1:25" hidden="1" outlineLevel="1">
      <c r="A83" s="52" t="s">
        <v>132</v>
      </c>
      <c r="B83" s="230"/>
      <c r="C83" s="52"/>
      <c r="D83" s="51"/>
      <c r="E83" s="180"/>
      <c r="F83" s="53"/>
      <c r="G83" s="180"/>
      <c r="H83" s="53"/>
      <c r="I83" s="180"/>
      <c r="J83" s="53"/>
      <c r="K83" s="180"/>
      <c r="L83" s="53"/>
      <c r="M83" s="180"/>
      <c r="N83" s="53"/>
      <c r="O83" s="180"/>
      <c r="P83" s="54"/>
      <c r="Q83" s="180"/>
      <c r="R83" s="53"/>
      <c r="S83" s="180"/>
      <c r="T83" s="54"/>
      <c r="U83" s="180"/>
      <c r="V83" s="53"/>
      <c r="W83" s="180"/>
      <c r="X83" s="246">
        <f t="shared" si="3"/>
        <v>0</v>
      </c>
      <c r="Y83" s="264"/>
    </row>
    <row r="84" spans="1:25" hidden="1" outlineLevel="1">
      <c r="A84" s="52" t="s">
        <v>132</v>
      </c>
      <c r="B84" s="230"/>
      <c r="C84" s="52"/>
      <c r="D84" s="53"/>
      <c r="E84" s="180"/>
      <c r="F84" s="53"/>
      <c r="G84" s="180"/>
      <c r="H84" s="53"/>
      <c r="I84" s="180"/>
      <c r="J84" s="53"/>
      <c r="K84" s="180"/>
      <c r="L84" s="53"/>
      <c r="M84" s="180"/>
      <c r="N84" s="53"/>
      <c r="O84" s="180"/>
      <c r="P84" s="54"/>
      <c r="Q84" s="180"/>
      <c r="R84" s="53"/>
      <c r="S84" s="180"/>
      <c r="T84" s="54"/>
      <c r="U84" s="180"/>
      <c r="V84" s="53"/>
      <c r="W84" s="180"/>
      <c r="X84" s="246">
        <f t="shared" si="3"/>
        <v>0</v>
      </c>
      <c r="Y84" s="264"/>
    </row>
    <row r="85" spans="1:25" hidden="1" outlineLevel="1">
      <c r="A85" s="52" t="s">
        <v>132</v>
      </c>
      <c r="B85" s="230"/>
      <c r="C85" s="52"/>
      <c r="D85" s="53"/>
      <c r="E85" s="180"/>
      <c r="F85" s="53"/>
      <c r="G85" s="180"/>
      <c r="H85" s="53"/>
      <c r="I85" s="180"/>
      <c r="J85" s="53"/>
      <c r="K85" s="180"/>
      <c r="L85" s="53"/>
      <c r="M85" s="180"/>
      <c r="N85" s="53"/>
      <c r="O85" s="180"/>
      <c r="P85" s="54"/>
      <c r="Q85" s="180"/>
      <c r="R85" s="53"/>
      <c r="S85" s="180"/>
      <c r="T85" s="54"/>
      <c r="U85" s="180"/>
      <c r="V85" s="53"/>
      <c r="W85" s="180"/>
      <c r="X85" s="246">
        <f t="shared" si="3"/>
        <v>0</v>
      </c>
      <c r="Y85" s="264"/>
    </row>
    <row r="86" spans="1:25" ht="12.75" hidden="1" outlineLevel="1" thickBot="1">
      <c r="A86" s="52" t="s">
        <v>132</v>
      </c>
      <c r="B86" s="231"/>
      <c r="C86" s="33"/>
      <c r="D86" s="56"/>
      <c r="E86" s="180"/>
      <c r="F86" s="53"/>
      <c r="G86" s="180"/>
      <c r="H86" s="53"/>
      <c r="I86" s="180"/>
      <c r="J86" s="53"/>
      <c r="K86" s="180"/>
      <c r="L86" s="53"/>
      <c r="M86" s="180"/>
      <c r="N86" s="53"/>
      <c r="O86" s="180"/>
      <c r="P86" s="54"/>
      <c r="Q86" s="180"/>
      <c r="R86" s="53"/>
      <c r="S86" s="180"/>
      <c r="T86" s="54"/>
      <c r="U86" s="180"/>
      <c r="V86" s="53"/>
      <c r="W86" s="180"/>
      <c r="X86" s="246">
        <f t="shared" si="3"/>
        <v>0</v>
      </c>
      <c r="Y86" s="264"/>
    </row>
    <row r="87" spans="1:25" collapsed="1">
      <c r="A87" s="160" t="s">
        <v>29</v>
      </c>
      <c r="B87" s="238"/>
      <c r="C87" s="65"/>
      <c r="D87" s="65"/>
      <c r="E87" s="182" t="s">
        <v>60</v>
      </c>
      <c r="F87" s="70"/>
      <c r="G87" s="182" t="s">
        <v>60</v>
      </c>
      <c r="H87" s="65"/>
      <c r="I87" s="182" t="s">
        <v>60</v>
      </c>
      <c r="J87" s="70"/>
      <c r="K87" s="182" t="s">
        <v>60</v>
      </c>
      <c r="L87" s="65"/>
      <c r="M87" s="182" t="s">
        <v>60</v>
      </c>
      <c r="N87" s="70"/>
      <c r="O87" s="182" t="s">
        <v>60</v>
      </c>
      <c r="P87" s="65"/>
      <c r="Q87" s="182" t="s">
        <v>60</v>
      </c>
      <c r="R87" s="70"/>
      <c r="S87" s="182" t="s">
        <v>60</v>
      </c>
      <c r="T87" s="65"/>
      <c r="U87" s="182" t="s">
        <v>60</v>
      </c>
      <c r="V87" s="70"/>
      <c r="W87" s="182" t="s">
        <v>60</v>
      </c>
      <c r="X87" s="257"/>
      <c r="Y87" s="262"/>
    </row>
    <row r="88" spans="1:25" hidden="1">
      <c r="A88" s="52" t="s">
        <v>140</v>
      </c>
      <c r="B88" s="233"/>
      <c r="C88" s="58"/>
      <c r="D88" s="58"/>
      <c r="E88" s="61"/>
      <c r="F88" s="155"/>
      <c r="G88" s="64"/>
      <c r="H88" s="58"/>
      <c r="I88" s="61"/>
      <c r="J88" s="155"/>
      <c r="K88" s="64"/>
      <c r="L88" s="58"/>
      <c r="M88" s="61"/>
      <c r="N88" s="155"/>
      <c r="O88" s="64"/>
      <c r="P88" s="58"/>
      <c r="Q88" s="61"/>
      <c r="R88" s="155"/>
      <c r="S88" s="64"/>
      <c r="T88" s="58"/>
      <c r="U88" s="61"/>
      <c r="V88" s="155"/>
      <c r="W88" s="64"/>
      <c r="X88" s="248">
        <f t="shared" ref="X88:X92" si="4">E88+G88+I88+K88+M88+O88+Q88+S88+U88+W88</f>
        <v>0</v>
      </c>
      <c r="Y88" s="262"/>
    </row>
    <row r="89" spans="1:25" hidden="1">
      <c r="A89" s="52" t="s">
        <v>138</v>
      </c>
      <c r="B89" s="233"/>
      <c r="C89" s="58"/>
      <c r="D89" s="58"/>
      <c r="E89" s="61"/>
      <c r="F89" s="155"/>
      <c r="G89" s="64"/>
      <c r="H89" s="58"/>
      <c r="I89" s="61"/>
      <c r="J89" s="155"/>
      <c r="K89" s="64"/>
      <c r="L89" s="58"/>
      <c r="M89" s="61"/>
      <c r="N89" s="155"/>
      <c r="O89" s="64"/>
      <c r="P89" s="58"/>
      <c r="Q89" s="61"/>
      <c r="R89" s="155"/>
      <c r="S89" s="64"/>
      <c r="T89" s="58"/>
      <c r="U89" s="61"/>
      <c r="V89" s="155"/>
      <c r="W89" s="64"/>
      <c r="X89" s="248">
        <f t="shared" si="4"/>
        <v>0</v>
      </c>
      <c r="Y89" s="262"/>
    </row>
    <row r="90" spans="1:25" hidden="1">
      <c r="A90" s="52" t="s">
        <v>141</v>
      </c>
      <c r="B90" s="233"/>
      <c r="C90" s="58"/>
      <c r="D90" s="58"/>
      <c r="E90" s="61"/>
      <c r="F90" s="155"/>
      <c r="G90" s="64"/>
      <c r="H90" s="58"/>
      <c r="I90" s="61"/>
      <c r="J90" s="155"/>
      <c r="K90" s="64"/>
      <c r="L90" s="58"/>
      <c r="M90" s="61"/>
      <c r="N90" s="155"/>
      <c r="O90" s="64"/>
      <c r="P90" s="58"/>
      <c r="Q90" s="61"/>
      <c r="R90" s="155"/>
      <c r="S90" s="64"/>
      <c r="T90" s="58"/>
      <c r="U90" s="61"/>
      <c r="V90" s="155"/>
      <c r="W90" s="64"/>
      <c r="X90" s="248">
        <f t="shared" si="4"/>
        <v>0</v>
      </c>
      <c r="Y90" s="262"/>
    </row>
    <row r="91" spans="1:25" hidden="1">
      <c r="A91" s="111" t="s">
        <v>139</v>
      </c>
      <c r="B91" s="233"/>
      <c r="C91" s="58"/>
      <c r="D91" s="58"/>
      <c r="E91" s="61"/>
      <c r="F91" s="155"/>
      <c r="G91" s="64"/>
      <c r="H91" s="58"/>
      <c r="I91" s="61"/>
      <c r="J91" s="155"/>
      <c r="K91" s="64"/>
      <c r="L91" s="58"/>
      <c r="M91" s="61"/>
      <c r="N91" s="155"/>
      <c r="O91" s="64"/>
      <c r="P91" s="58"/>
      <c r="Q91" s="61"/>
      <c r="R91" s="155"/>
      <c r="S91" s="64"/>
      <c r="T91" s="58"/>
      <c r="U91" s="61"/>
      <c r="V91" s="155"/>
      <c r="W91" s="64"/>
      <c r="X91" s="248">
        <f t="shared" si="4"/>
        <v>0</v>
      </c>
      <c r="Y91" s="262"/>
    </row>
    <row r="92" spans="1:25" ht="12.75" thickBot="1">
      <c r="A92" s="29"/>
      <c r="B92" s="239"/>
      <c r="C92" s="62"/>
      <c r="D92" s="62"/>
      <c r="E92" s="67"/>
      <c r="F92" s="161"/>
      <c r="G92" s="68"/>
      <c r="H92" s="62"/>
      <c r="I92" s="67"/>
      <c r="J92" s="161"/>
      <c r="K92" s="68"/>
      <c r="L92" s="62"/>
      <c r="M92" s="67"/>
      <c r="N92" s="161"/>
      <c r="O92" s="68"/>
      <c r="P92" s="62"/>
      <c r="Q92" s="67"/>
      <c r="R92" s="161"/>
      <c r="S92" s="68"/>
      <c r="T92" s="62"/>
      <c r="U92" s="67"/>
      <c r="V92" s="161"/>
      <c r="W92" s="68"/>
      <c r="X92" s="254">
        <f t="shared" si="4"/>
        <v>0</v>
      </c>
      <c r="Y92" s="262"/>
    </row>
    <row r="93" spans="1:25" ht="12.75" thickBot="1">
      <c r="A93" s="30" t="s">
        <v>51</v>
      </c>
      <c r="B93" s="235"/>
      <c r="C93" s="30"/>
      <c r="D93" s="21"/>
      <c r="E93" s="195">
        <f>SUM(E46:E92)</f>
        <v>0</v>
      </c>
      <c r="F93" s="71"/>
      <c r="G93" s="195">
        <f>SUM(G46:G92)</f>
        <v>0</v>
      </c>
      <c r="H93" s="21"/>
      <c r="I93" s="195">
        <f>SUM(I46:I92)</f>
        <v>0</v>
      </c>
      <c r="J93" s="71"/>
      <c r="K93" s="195">
        <f>SUM(K46:K92)</f>
        <v>0</v>
      </c>
      <c r="L93" s="21"/>
      <c r="M93" s="195">
        <f>SUM(M46:M92)</f>
        <v>0</v>
      </c>
      <c r="N93" s="71"/>
      <c r="O93" s="195">
        <f>SUM(O46:O92)</f>
        <v>0</v>
      </c>
      <c r="P93" s="21"/>
      <c r="Q93" s="195">
        <f>SUM(Q46:Q92)</f>
        <v>0</v>
      </c>
      <c r="R93" s="71"/>
      <c r="S93" s="195">
        <f>SUM(S46:S92)</f>
        <v>0</v>
      </c>
      <c r="T93" s="21"/>
      <c r="U93" s="195">
        <f>SUM(U46:U92)</f>
        <v>0</v>
      </c>
      <c r="V93" s="71"/>
      <c r="W93" s="195">
        <f>SUM(W46:W92)</f>
        <v>0</v>
      </c>
      <c r="X93" s="250">
        <f>SUM(X46:X92)</f>
        <v>0</v>
      </c>
      <c r="Y93" s="262"/>
    </row>
    <row r="94" spans="1:25" ht="12.75" thickBot="1">
      <c r="A94" s="31"/>
      <c r="B94" s="236"/>
      <c r="C94" s="31"/>
      <c r="D94" s="72"/>
      <c r="E94" s="159"/>
      <c r="F94" s="98"/>
      <c r="G94" s="76"/>
      <c r="H94" s="72"/>
      <c r="I94" s="159"/>
      <c r="J94" s="98"/>
      <c r="K94" s="76"/>
      <c r="L94" s="72"/>
      <c r="M94" s="159"/>
      <c r="N94" s="98"/>
      <c r="O94" s="76"/>
      <c r="P94" s="72"/>
      <c r="Q94" s="159"/>
      <c r="R94" s="98"/>
      <c r="S94" s="76"/>
      <c r="T94" s="72"/>
      <c r="U94" s="159"/>
      <c r="V94" s="98"/>
      <c r="W94" s="76"/>
      <c r="X94" s="255"/>
      <c r="Y94" s="262"/>
    </row>
    <row r="95" spans="1:25" ht="12.75" thickBot="1">
      <c r="A95" s="162" t="s">
        <v>27</v>
      </c>
      <c r="B95" s="240"/>
      <c r="C95" s="162"/>
      <c r="D95" s="163"/>
      <c r="E95" s="199">
        <f>E41+E93</f>
        <v>61368364.666666664</v>
      </c>
      <c r="F95" s="164"/>
      <c r="G95" s="200">
        <f>G41+G93</f>
        <v>63941923.923333332</v>
      </c>
      <c r="H95" s="163"/>
      <c r="I95" s="199">
        <f>I41+I93</f>
        <v>62626970.401733331</v>
      </c>
      <c r="J95" s="164"/>
      <c r="K95" s="200">
        <f>K41+K93</f>
        <v>64208326.137636669</v>
      </c>
      <c r="L95" s="163"/>
      <c r="M95" s="199">
        <f>M41+M93</f>
        <v>62562808.435136981</v>
      </c>
      <c r="N95" s="164"/>
      <c r="O95" s="200">
        <f>O41+O93</f>
        <v>62487567.025744095</v>
      </c>
      <c r="P95" s="163"/>
      <c r="Q95" s="199">
        <f>Q41+Q93</f>
        <v>63994072.329236604</v>
      </c>
      <c r="R95" s="164"/>
      <c r="S95" s="200">
        <f>S41+S93</f>
        <v>62405734.7318369</v>
      </c>
      <c r="T95" s="163"/>
      <c r="U95" s="199">
        <f>U41+U93</f>
        <v>60160306.954432532</v>
      </c>
      <c r="V95" s="164"/>
      <c r="W95" s="201">
        <f>W41+W93</f>
        <v>59534733.420011453</v>
      </c>
      <c r="X95" s="256">
        <f>X41+X93</f>
        <v>623290808.02576852</v>
      </c>
      <c r="Y95" s="265"/>
    </row>
    <row r="96" spans="1:25">
      <c r="A96" s="106"/>
      <c r="B96" s="241"/>
      <c r="C96" s="106"/>
      <c r="D96" s="106"/>
      <c r="E96" s="107"/>
      <c r="F96" s="106"/>
      <c r="G96" s="107"/>
      <c r="H96" s="106"/>
      <c r="I96" s="107"/>
      <c r="J96" s="106"/>
      <c r="K96" s="107"/>
      <c r="L96" s="106"/>
      <c r="M96" s="107"/>
      <c r="N96" s="106"/>
      <c r="O96" s="107"/>
      <c r="P96" s="106"/>
      <c r="Q96" s="107"/>
      <c r="R96" s="106"/>
      <c r="S96" s="107"/>
      <c r="T96" s="106"/>
      <c r="U96" s="107"/>
      <c r="V96" s="106"/>
      <c r="W96" s="107"/>
      <c r="X96" s="107"/>
    </row>
    <row r="97" spans="1:24">
      <c r="X97" s="15"/>
    </row>
    <row r="98" spans="1:24">
      <c r="A98" s="16" t="s">
        <v>22</v>
      </c>
      <c r="B98" s="44"/>
      <c r="C98" s="16"/>
      <c r="X98" s="15"/>
    </row>
    <row r="99" spans="1:24">
      <c r="A99" s="13" t="s">
        <v>129</v>
      </c>
      <c r="X99" s="15"/>
    </row>
    <row r="100" spans="1:24">
      <c r="X100" s="15"/>
    </row>
    <row r="101" spans="1:24">
      <c r="X101" s="15"/>
    </row>
    <row r="102" spans="1:24">
      <c r="X102" s="15"/>
    </row>
    <row r="103" spans="1:24">
      <c r="X103" s="15"/>
    </row>
  </sheetData>
  <mergeCells count="1">
    <mergeCell ref="A1:X1"/>
  </mergeCells>
  <dataValidations disablePrompts="1" count="1">
    <dataValidation type="whole" allowBlank="1" showInputMessage="1" showErrorMessage="1" sqref="C46:C85 C6:C32" xr:uid="{46991345-92B0-46CD-975D-E5756F3C0C9C}">
      <formula1>1</formula1>
      <formula2>100</formula2>
    </dataValidation>
  </dataValidations>
  <pageMargins left="0.7" right="0.7" top="0.75" bottom="0.75" header="0.3" footer="0.3"/>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P1:T23"/>
  <sheetViews>
    <sheetView workbookViewId="0">
      <selection activeCell="S31" sqref="S31"/>
    </sheetView>
  </sheetViews>
  <sheetFormatPr defaultRowHeight="15"/>
  <cols>
    <col min="17" max="17" width="12.28515625" customWidth="1"/>
    <col min="18" max="18" width="10.7109375" customWidth="1"/>
    <col min="20" max="20" width="25.140625" customWidth="1"/>
  </cols>
  <sheetData>
    <row r="1" spans="16:20">
      <c r="T1" s="11" t="s">
        <v>53</v>
      </c>
    </row>
    <row r="2" spans="16:20">
      <c r="T2" s="10">
        <v>1364</v>
      </c>
    </row>
    <row r="5" spans="16:20">
      <c r="P5" t="s">
        <v>54</v>
      </c>
      <c r="Q5" s="11" t="s">
        <v>55</v>
      </c>
      <c r="R5" s="11" t="s">
        <v>56</v>
      </c>
      <c r="S5" s="11" t="s">
        <v>57</v>
      </c>
      <c r="T5" s="11" t="s">
        <v>58</v>
      </c>
    </row>
    <row r="6" spans="16:20">
      <c r="P6">
        <v>1</v>
      </c>
      <c r="Q6">
        <v>40000</v>
      </c>
      <c r="R6">
        <v>26000</v>
      </c>
      <c r="S6">
        <f>SUM(Q6:R6)</f>
        <v>66000</v>
      </c>
      <c r="T6">
        <v>48</v>
      </c>
    </row>
    <row r="7" spans="16:20">
      <c r="P7">
        <v>2</v>
      </c>
      <c r="Q7">
        <v>42000</v>
      </c>
      <c r="R7">
        <v>26000</v>
      </c>
      <c r="S7">
        <f t="shared" ref="S7:S21" si="0">SUM(Q7:R7)</f>
        <v>68000</v>
      </c>
      <c r="T7">
        <v>50</v>
      </c>
    </row>
    <row r="8" spans="16:20">
      <c r="P8">
        <v>3</v>
      </c>
      <c r="Q8">
        <v>45000</v>
      </c>
      <c r="R8">
        <v>26000</v>
      </c>
      <c r="S8">
        <f t="shared" si="0"/>
        <v>71000</v>
      </c>
      <c r="T8">
        <v>52</v>
      </c>
    </row>
    <row r="9" spans="16:20">
      <c r="P9">
        <v>4</v>
      </c>
      <c r="Q9">
        <v>49000</v>
      </c>
      <c r="R9">
        <v>26000</v>
      </c>
      <c r="S9">
        <f t="shared" si="0"/>
        <v>75000</v>
      </c>
      <c r="T9">
        <v>55</v>
      </c>
    </row>
    <row r="10" spans="16:20">
      <c r="P10">
        <v>5</v>
      </c>
      <c r="Q10">
        <v>51000</v>
      </c>
      <c r="R10">
        <v>26000</v>
      </c>
      <c r="S10">
        <f t="shared" si="0"/>
        <v>77000</v>
      </c>
      <c r="T10">
        <v>57</v>
      </c>
    </row>
    <row r="11" spans="16:20">
      <c r="P11">
        <v>6</v>
      </c>
      <c r="Q11">
        <v>54000</v>
      </c>
      <c r="R11">
        <v>26000</v>
      </c>
      <c r="S11">
        <f t="shared" si="0"/>
        <v>80000</v>
      </c>
      <c r="T11">
        <v>59</v>
      </c>
    </row>
    <row r="12" spans="16:20">
      <c r="P12">
        <v>7</v>
      </c>
      <c r="Q12">
        <v>60000</v>
      </c>
      <c r="R12">
        <v>26000</v>
      </c>
      <c r="S12">
        <f t="shared" si="0"/>
        <v>86000</v>
      </c>
      <c r="T12">
        <v>63</v>
      </c>
    </row>
    <row r="13" spans="16:20">
      <c r="P13">
        <v>8</v>
      </c>
      <c r="Q13">
        <v>65000</v>
      </c>
      <c r="R13">
        <v>26000</v>
      </c>
      <c r="S13">
        <f t="shared" si="0"/>
        <v>91000</v>
      </c>
      <c r="T13">
        <v>67</v>
      </c>
    </row>
    <row r="14" spans="16:20">
      <c r="P14">
        <v>9</v>
      </c>
      <c r="Q14">
        <v>73000</v>
      </c>
      <c r="R14">
        <v>26000</v>
      </c>
      <c r="S14">
        <f t="shared" si="0"/>
        <v>99000</v>
      </c>
      <c r="T14">
        <v>72</v>
      </c>
    </row>
    <row r="15" spans="16:20">
      <c r="P15">
        <v>10</v>
      </c>
      <c r="Q15">
        <v>80000</v>
      </c>
      <c r="R15">
        <v>26000</v>
      </c>
      <c r="S15">
        <f>SUM(Q15:R15)</f>
        <v>106000</v>
      </c>
      <c r="T15">
        <v>78</v>
      </c>
    </row>
    <row r="16" spans="16:20">
      <c r="P16">
        <v>11</v>
      </c>
      <c r="Q16">
        <v>92000</v>
      </c>
      <c r="R16">
        <v>26000</v>
      </c>
      <c r="S16">
        <f t="shared" si="0"/>
        <v>118000</v>
      </c>
      <c r="T16">
        <v>87</v>
      </c>
    </row>
    <row r="17" spans="16:20">
      <c r="P17">
        <v>12</v>
      </c>
      <c r="Q17">
        <v>107000</v>
      </c>
      <c r="R17">
        <v>26000</v>
      </c>
      <c r="S17">
        <f t="shared" si="0"/>
        <v>133000</v>
      </c>
      <c r="T17">
        <v>98</v>
      </c>
    </row>
    <row r="18" spans="16:20">
      <c r="P18">
        <v>13</v>
      </c>
      <c r="Q18">
        <v>122000</v>
      </c>
      <c r="R18">
        <v>26000</v>
      </c>
      <c r="S18">
        <f t="shared" si="0"/>
        <v>148000</v>
      </c>
      <c r="T18">
        <v>109</v>
      </c>
    </row>
    <row r="19" spans="16:20">
      <c r="P19">
        <v>14</v>
      </c>
      <c r="Q19">
        <v>136000</v>
      </c>
      <c r="R19">
        <v>26000</v>
      </c>
      <c r="S19">
        <f t="shared" si="0"/>
        <v>162000</v>
      </c>
      <c r="T19">
        <v>118</v>
      </c>
    </row>
    <row r="20" spans="16:20">
      <c r="P20">
        <v>15</v>
      </c>
      <c r="Q20">
        <v>148000</v>
      </c>
      <c r="R20">
        <v>26000</v>
      </c>
      <c r="S20">
        <f t="shared" si="0"/>
        <v>174000</v>
      </c>
      <c r="T20">
        <v>128</v>
      </c>
    </row>
    <row r="21" spans="16:20">
      <c r="P21">
        <v>16</v>
      </c>
      <c r="Q21">
        <v>161000</v>
      </c>
      <c r="R21">
        <v>26000</v>
      </c>
      <c r="S21">
        <f t="shared" si="0"/>
        <v>187000</v>
      </c>
      <c r="T21">
        <v>137</v>
      </c>
    </row>
    <row r="23" spans="16:20">
      <c r="P23" s="11" t="s">
        <v>59</v>
      </c>
    </row>
  </sheetData>
  <pageMargins left="0.7" right="0.7" top="0.75" bottom="0.75" header="0.3" footer="0.3"/>
  <pageSetup paperSize="8" scale="94"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Instructions</vt:lpstr>
      <vt:lpstr>1. Project budget</vt:lpstr>
      <vt:lpstr>2. Total 10 year budget </vt:lpstr>
      <vt:lpstr>HOT 2.2 2024 Tariffs</vt:lpstr>
      <vt:lpstr>Instructions!_Hlk160704951</vt:lpstr>
      <vt:lpstr>Instructions!_Hlk160705020</vt:lpstr>
      <vt:lpstr>'HOT 2.2 2024 Tariffs'!Afdrukbereik</vt:lpstr>
    </vt:vector>
  </TitlesOfParts>
  <Company>NWO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Wouda, J. [Jelte]</dc:creator>
  <cp:lastModifiedBy>Arjen van Rijn</cp:lastModifiedBy>
  <cp:lastPrinted>2024-04-23T07:35:52Z</cp:lastPrinted>
  <dcterms:created xsi:type="dcterms:W3CDTF">2018-05-04T13:13:23Z</dcterms:created>
  <dcterms:modified xsi:type="dcterms:W3CDTF">2024-09-17T19:41:46Z</dcterms:modified>
</cp:coreProperties>
</file>